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6" documentId="8_{B7D60570-66F3-4212-AB19-B331D20CBEC5}" xr6:coauthVersionLast="47" xr6:coauthVersionMax="47" xr10:uidLastSave="{92B524F9-FB63-4EE0-BFE5-59691A9EC919}"/>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121" i="3"/>
  <c r="Y61" i="3"/>
  <c r="X38" i="3"/>
  <c r="X65" i="3"/>
  <c r="Y25" i="3"/>
  <c r="Y17" i="3"/>
  <c r="X48" i="3"/>
  <c r="Y143" i="3"/>
  <c r="Y7" i="3"/>
  <c r="Y133" i="3"/>
  <c r="X122" i="3"/>
  <c r="Y113" i="3"/>
  <c r="Y56" i="3"/>
  <c r="Y9" i="3"/>
  <c r="X124" i="3"/>
  <c r="X138" i="3"/>
  <c r="X62" i="3"/>
  <c r="X106" i="3"/>
  <c r="Y21" i="3"/>
  <c r="X78" i="3"/>
  <c r="Y103" i="3"/>
  <c r="X101" i="3"/>
  <c r="Y28" i="3"/>
  <c r="Y110" i="3"/>
  <c r="Y94" i="3"/>
  <c r="Y16" i="3"/>
  <c r="X79" i="3"/>
  <c r="X55"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Y8" i="3" l="1"/>
  <c r="X44" i="3"/>
  <c r="Y46" i="3"/>
  <c r="X131" i="3"/>
  <c r="Y96" i="3"/>
  <c r="X107" i="3"/>
  <c r="X47" i="3"/>
  <c r="Y30" i="3"/>
  <c r="Y76" i="3"/>
  <c r="X80" i="3"/>
  <c r="X111" i="3"/>
  <c r="Y104" i="3"/>
  <c r="X97" i="3"/>
  <c r="X15" i="3"/>
  <c r="X24" i="3"/>
  <c r="X126" i="3"/>
  <c r="Y77" i="3"/>
  <c r="Y22" i="3"/>
  <c r="X123"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U40" i="3"/>
  <c r="F73" i="3"/>
  <c r="BU39" i="3" s="1"/>
  <c r="F96" i="3"/>
  <c r="E94" i="3"/>
  <c r="BW52" i="3" s="1"/>
  <c r="E69" i="3"/>
  <c r="BW41" i="3" s="1"/>
  <c r="E33" i="3"/>
  <c r="F70" i="3"/>
  <c r="F28" i="3"/>
  <c r="BW40" i="3"/>
  <c r="F24" i="3"/>
  <c r="E23" i="3"/>
  <c r="E20" i="3"/>
  <c r="E96" i="3"/>
  <c r="BW50" i="3" s="1"/>
  <c r="F93" i="3"/>
  <c r="E95" i="3"/>
  <c r="BU51" i="3" s="1"/>
  <c r="BU53" i="3"/>
  <c r="E47" i="3"/>
  <c r="E49" i="3"/>
  <c r="F45" i="3"/>
  <c r="E37" i="3"/>
  <c r="BW25" i="3" s="1"/>
  <c r="F40"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BU31" i="3" s="1"/>
  <c r="F39" i="3"/>
  <c r="F36" i="3"/>
  <c r="BU22" i="3" s="1"/>
  <c r="E40" i="3"/>
  <c r="F48" i="3"/>
  <c r="BU28" i="3"/>
  <c r="F46" i="3"/>
  <c r="E45" i="3"/>
  <c r="BW29" i="3" s="1"/>
  <c r="F92" i="3"/>
  <c r="F95" i="3"/>
  <c r="E97" i="3"/>
  <c r="F81" i="3"/>
  <c r="E76" i="3"/>
  <c r="E78" i="3"/>
  <c r="BW44" i="3" s="1"/>
  <c r="E48" i="3"/>
  <c r="F44" i="3"/>
  <c r="F47" i="3"/>
  <c r="E38" i="3"/>
  <c r="BW24" i="3" s="1"/>
  <c r="BW22" i="3"/>
  <c r="F41" i="3"/>
  <c r="BU25" i="3" s="1"/>
  <c r="E36" i="3"/>
  <c r="BW23" i="3" s="1"/>
  <c r="E39" i="3"/>
  <c r="F37" i="3"/>
  <c r="BU24" i="3" s="1"/>
  <c r="E41" i="3"/>
  <c r="BU34" i="3"/>
  <c r="BW34" i="3"/>
  <c r="E62" i="3"/>
  <c r="E60" i="3"/>
  <c r="BW35" i="3" s="1"/>
  <c r="F65" i="3"/>
  <c r="E87" i="3"/>
  <c r="E88" i="3"/>
  <c r="BW46" i="3" s="1"/>
  <c r="F85" i="3"/>
  <c r="BU48" i="3" s="1"/>
  <c r="E14" i="3"/>
  <c r="F13" i="3"/>
  <c r="BU12" i="3" s="1"/>
  <c r="E16" i="3"/>
  <c r="BW10" i="3" s="1"/>
  <c r="F17" i="3"/>
  <c r="F15" i="3"/>
  <c r="E13" i="3"/>
  <c r="BW13" i="3" s="1"/>
  <c r="E4" i="3"/>
  <c r="E7" i="3"/>
  <c r="F8" i="3"/>
  <c r="BU26" i="3"/>
  <c r="E44" i="3"/>
  <c r="BW27" i="3" s="1"/>
  <c r="E46" i="3"/>
  <c r="BW28" i="3" s="1"/>
  <c r="BW26" i="3"/>
  <c r="F49" i="3"/>
  <c r="BU29" i="3" s="1"/>
  <c r="E73" i="3"/>
  <c r="F68" i="3"/>
  <c r="F71" i="3"/>
  <c r="E71" i="3"/>
  <c r="E72" i="3"/>
  <c r="F69" i="3"/>
  <c r="E55" i="3"/>
  <c r="E57" i="3"/>
  <c r="F55" i="3"/>
  <c r="BU33" i="3" s="1"/>
  <c r="F52" i="3"/>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9" i="3" s="1"/>
  <c r="BW38" i="3"/>
  <c r="BU38" i="3"/>
  <c r="E70" i="3"/>
  <c r="BV52" i="3" l="1"/>
  <c r="BW51" i="3"/>
  <c r="BW53" i="3"/>
  <c r="BU30" i="3"/>
  <c r="BU37" i="3"/>
  <c r="BU27" i="3"/>
  <c r="BU23" i="3"/>
  <c r="BU11" i="3"/>
  <c r="BV50" i="3"/>
  <c r="BV51" i="3"/>
  <c r="BX51" i="3" s="1"/>
  <c r="BV53" i="3"/>
  <c r="BX53" i="3" s="1"/>
  <c r="BV30" i="3"/>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V35" i="3"/>
  <c r="BX35" i="3" s="1"/>
  <c r="BW30" i="3"/>
  <c r="BV29" i="3"/>
  <c r="BX29" i="3" s="1"/>
  <c r="BV28" i="3"/>
  <c r="BX28" i="3" s="1"/>
  <c r="BV27" i="3"/>
  <c r="BX27" i="3" s="1"/>
  <c r="BV22" i="3"/>
  <c r="BX22" i="3" s="1"/>
  <c r="BV23" i="3"/>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0" i="3" l="1"/>
  <c r="BX37" i="3"/>
  <c r="BX23" i="3"/>
  <c r="BX1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0" i="3" s="1"/>
  <c r="BZ24" i="3"/>
  <c r="H37" i="3" s="1"/>
  <c r="BZ9" i="3"/>
  <c r="H6"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I24" i="3"/>
  <c r="H23" i="3"/>
  <c r="H20" i="3"/>
  <c r="H78" i="3" l="1"/>
  <c r="H25" i="3"/>
  <c r="I22" i="3"/>
  <c r="H8"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l="1"/>
  <c r="K24"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11" i="3" l="1"/>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K40" i="3" s="1"/>
  <c r="CH11" i="3"/>
  <c r="O12" i="3" s="1"/>
  <c r="CH14" i="3"/>
  <c r="CH13" i="3"/>
  <c r="O13" i="3" s="1"/>
  <c r="O94" i="3"/>
  <c r="N79" i="3"/>
  <c r="N96" i="3"/>
  <c r="O97" i="3"/>
  <c r="O93" i="3"/>
  <c r="N95" i="3"/>
  <c r="CK36" i="3" l="1"/>
  <c r="O64" i="3"/>
  <c r="N61" i="3"/>
  <c r="CI36" i="3"/>
  <c r="O95" i="3"/>
  <c r="O44" i="3"/>
  <c r="CI42" i="3"/>
  <c r="O47" i="3"/>
  <c r="CI30" i="3"/>
  <c r="CI26" i="3"/>
  <c r="CI51" i="3"/>
  <c r="N29" i="3"/>
  <c r="CJ50" i="3"/>
  <c r="CI9" i="3"/>
  <c r="O55" i="3"/>
  <c r="O33" i="3"/>
  <c r="CJ19" i="3" s="1"/>
  <c r="N9" i="3"/>
  <c r="N36" i="3"/>
  <c r="CK23" i="3" s="1"/>
  <c r="O41" i="3"/>
  <c r="O4" i="3"/>
  <c r="O69" i="3"/>
  <c r="CI35" i="3"/>
  <c r="N72" i="3"/>
  <c r="CK21" i="3"/>
  <c r="O30" i="3"/>
  <c r="N32" i="3"/>
  <c r="N7" i="3"/>
  <c r="O29" i="3"/>
  <c r="CI20" i="3" s="1"/>
  <c r="N49" i="3"/>
  <c r="N52" i="3"/>
  <c r="CI31" i="3" s="1"/>
  <c r="CK24" i="3"/>
  <c r="N54" i="3"/>
  <c r="N37" i="3"/>
  <c r="CK25" i="3" s="1"/>
  <c r="CI10" i="3"/>
  <c r="N8" i="3"/>
  <c r="CI6" i="3" s="1"/>
  <c r="CK22" i="3"/>
  <c r="CK41" i="3"/>
  <c r="O52" i="3"/>
  <c r="CK30" i="3" s="1"/>
  <c r="N97" i="3"/>
  <c r="CI52" i="3" s="1"/>
  <c r="O77" i="3"/>
  <c r="CI44" i="3" s="1"/>
  <c r="N80" i="3"/>
  <c r="N55" i="3"/>
  <c r="N81" i="3"/>
  <c r="N84" i="3"/>
  <c r="CI45" i="3"/>
  <c r="O5" i="3"/>
  <c r="N47" i="3"/>
  <c r="CI27" i="3" s="1"/>
  <c r="CK46" i="3"/>
  <c r="CI33" i="3"/>
  <c r="O53" i="3"/>
  <c r="CI32" i="3" s="1"/>
  <c r="O79" i="3"/>
  <c r="N6" i="3"/>
  <c r="N86" i="3"/>
  <c r="CK48" i="3" s="1"/>
  <c r="O32" i="3"/>
  <c r="CI12" i="3"/>
  <c r="CI43" i="3"/>
  <c r="N88" i="3"/>
  <c r="N30" i="3"/>
  <c r="CI25" i="3"/>
  <c r="CK6" i="3"/>
  <c r="CK18" i="3"/>
  <c r="CI18" i="3"/>
  <c r="N73" i="3"/>
  <c r="CI15" i="3"/>
  <c r="N15" i="3"/>
  <c r="O96" i="3"/>
  <c r="CJ53" i="3" s="1"/>
  <c r="CL53" i="3" s="1"/>
  <c r="CK34" i="3"/>
  <c r="CI39" i="3"/>
  <c r="N68" i="3"/>
  <c r="CK50" i="3"/>
  <c r="O40" i="3"/>
  <c r="O15" i="3"/>
  <c r="N65" i="3"/>
  <c r="O9" i="3"/>
  <c r="CI7" i="3" s="1"/>
  <c r="O36" i="3"/>
  <c r="CJ22" i="3" s="1"/>
  <c r="O61" i="3"/>
  <c r="CJ36" i="3" s="1"/>
  <c r="CL36" i="3" s="1"/>
  <c r="CI8" i="3"/>
  <c r="CI47" i="3"/>
  <c r="CK37" i="3"/>
  <c r="N13" i="3"/>
  <c r="CI13" i="3" s="1"/>
  <c r="O68" i="3"/>
  <c r="O57" i="3"/>
  <c r="O65" i="3"/>
  <c r="N40" i="3"/>
  <c r="O31" i="3"/>
  <c r="CJ21" i="3" s="1"/>
  <c r="N92" i="3"/>
  <c r="CK51" i="3" s="1"/>
  <c r="CK12" i="3"/>
  <c r="N77" i="3"/>
  <c r="CK45" i="3" s="1"/>
  <c r="CK44" i="3"/>
  <c r="CI19" i="3"/>
  <c r="CI50" i="3"/>
  <c r="O25" i="3"/>
  <c r="O37" i="3"/>
  <c r="CI24" i="3" s="1"/>
  <c r="N5" i="3"/>
  <c r="CJ9" i="3" s="1"/>
  <c r="O72" i="3"/>
  <c r="O84" i="3"/>
  <c r="CI46" i="3" s="1"/>
  <c r="CK39" i="3"/>
  <c r="O87" i="3"/>
  <c r="N60" i="3"/>
  <c r="CK35" i="3" s="1"/>
  <c r="O78" i="3"/>
  <c r="O23" i="3"/>
  <c r="N94" i="3"/>
  <c r="CK52" i="3" s="1"/>
  <c r="N39" i="3"/>
  <c r="CI23" i="3" s="1"/>
  <c r="CK38" i="3"/>
  <c r="N4" i="3"/>
  <c r="CK7" i="3" s="1"/>
  <c r="CK19" i="3"/>
  <c r="N87" i="3"/>
  <c r="N25" i="3"/>
  <c r="O22" i="3"/>
  <c r="N76" i="3"/>
  <c r="CJ43" i="3" s="1"/>
  <c r="O49" i="3"/>
  <c r="CI29" i="3" s="1"/>
  <c r="N46" i="3"/>
  <c r="CJ28" i="3" s="1"/>
  <c r="N53" i="3"/>
  <c r="CK28" i="3"/>
  <c r="N85" i="3"/>
  <c r="CI49" i="3" s="1"/>
  <c r="N44" i="3"/>
  <c r="CK27" i="3" s="1"/>
  <c r="N12" i="3"/>
  <c r="CI11" i="3" s="1"/>
  <c r="O54" i="3"/>
  <c r="O89" i="3"/>
  <c r="O56" i="3"/>
  <c r="N24" i="3"/>
  <c r="O46" i="3"/>
  <c r="CI28" i="3"/>
  <c r="O21" i="3"/>
  <c r="CI16" i="3" s="1"/>
  <c r="N45" i="3"/>
  <c r="CK29" i="3" s="1"/>
  <c r="CK32" i="3"/>
  <c r="N16" i="3"/>
  <c r="CI48" i="3"/>
  <c r="CK26" i="3"/>
  <c r="CJ48" i="3"/>
  <c r="O20" i="3"/>
  <c r="CI14" i="3" s="1"/>
  <c r="N33" i="3"/>
  <c r="CK10" i="3"/>
  <c r="N69" i="3"/>
  <c r="O73" i="3"/>
  <c r="O60" i="3"/>
  <c r="CI34" i="3" s="1"/>
  <c r="O63" i="3"/>
  <c r="CI37" i="3" s="1"/>
  <c r="CI40" i="3"/>
  <c r="CK11" i="3"/>
  <c r="O70" i="3"/>
  <c r="CI38" i="3" s="1"/>
  <c r="CK17" i="3"/>
  <c r="N22" i="3"/>
  <c r="CK42" i="3"/>
  <c r="N78" i="3"/>
  <c r="O81" i="3"/>
  <c r="N14" i="3"/>
  <c r="CK13" i="3"/>
  <c r="N23" i="3"/>
  <c r="N20" i="3"/>
  <c r="CK15" i="3" s="1"/>
  <c r="O24" i="3"/>
  <c r="N17" i="3"/>
  <c r="O14" i="3"/>
  <c r="CK33" i="3"/>
  <c r="CK53" i="3"/>
  <c r="CK14" i="3"/>
  <c r="CK49" i="3"/>
  <c r="CK31" i="3"/>
  <c r="CK47" i="3" l="1"/>
  <c r="CK43" i="3"/>
  <c r="CI41" i="3"/>
  <c r="CI22" i="3"/>
  <c r="CL22" i="3" s="1"/>
  <c r="CJ18" i="3"/>
  <c r="CI21" i="3"/>
  <c r="CK8" i="3"/>
  <c r="CK16"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37" i="3"/>
  <c r="Q17" i="3"/>
  <c r="R14" i="3"/>
  <c r="R86" i="3" l="1"/>
  <c r="R89" i="3"/>
  <c r="R78" i="3"/>
  <c r="R29" i="3"/>
  <c r="Q9" i="3"/>
  <c r="R6" i="3"/>
  <c r="R80" i="3"/>
  <c r="R40" i="3"/>
  <c r="CO23" i="3" s="1"/>
  <c r="Q60" i="3"/>
  <c r="Q62" i="3"/>
  <c r="R38" i="3"/>
  <c r="CP22" i="3" s="1"/>
  <c r="R56" i="3"/>
  <c r="R62" i="3"/>
  <c r="Q61" i="3"/>
  <c r="CP37" i="3" s="1"/>
  <c r="Q30" i="3"/>
  <c r="CP20" i="3" s="1"/>
  <c r="R53" i="3"/>
  <c r="R54" i="3"/>
  <c r="CO30" i="3" s="1"/>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Q22" i="3"/>
  <c r="CO15" i="3" s="1"/>
  <c r="Q56" i="3"/>
  <c r="R77" i="3"/>
  <c r="CP44" i="3" s="1"/>
  <c r="R21" i="3"/>
  <c r="Q31" i="3"/>
  <c r="CO19" i="3" s="1"/>
  <c r="Q45" i="3"/>
  <c r="Q86" i="3"/>
  <c r="R39" i="3"/>
  <c r="Q73" i="3"/>
  <c r="Q97" i="3"/>
  <c r="Q8" i="3"/>
  <c r="R5" i="3"/>
  <c r="Q40" i="3"/>
  <c r="Q88" i="3"/>
  <c r="CP12" i="3"/>
  <c r="R48" i="3"/>
  <c r="CO27" i="3" s="1"/>
  <c r="Q13" i="3"/>
  <c r="R9" i="3"/>
  <c r="Q92" i="3"/>
  <c r="CP51" i="3" s="1"/>
  <c r="R94" i="3"/>
  <c r="Q65" i="3"/>
  <c r="R17" i="3"/>
  <c r="R30" i="3"/>
  <c r="CO18" i="3" s="1"/>
  <c r="R22" i="3"/>
  <c r="Q29" i="3"/>
  <c r="Q52" i="3"/>
  <c r="R20" i="3"/>
  <c r="Q54" i="3"/>
  <c r="Q81" i="3"/>
  <c r="CP42" i="3" s="1"/>
  <c r="R45" i="3"/>
  <c r="Q49" i="3"/>
  <c r="Q48" i="3"/>
  <c r="Q64" i="3"/>
  <c r="CP36" i="3" s="1"/>
  <c r="R68" i="3"/>
  <c r="R8" i="3"/>
  <c r="R60" i="3"/>
  <c r="Q4" i="3"/>
  <c r="CP30" i="3"/>
  <c r="CP45" i="3"/>
  <c r="CO22" i="3"/>
  <c r="CP47" i="3"/>
  <c r="CO47" i="3"/>
  <c r="CO12" i="3"/>
  <c r="CO8" i="3" l="1"/>
  <c r="CP23" i="3"/>
  <c r="CQ23" i="3" s="1"/>
  <c r="CP50" i="3"/>
  <c r="CO9" i="3"/>
  <c r="CP53" i="3"/>
  <c r="CO53" i="3"/>
  <c r="CO26" i="3"/>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P29" i="3"/>
  <c r="CO51" i="3"/>
  <c r="CQ51" i="3" s="1"/>
  <c r="CO33" i="3"/>
  <c r="CQ33" i="3" s="1"/>
  <c r="CO39" i="3"/>
  <c r="CQ39" i="3" s="1"/>
  <c r="CO25" i="3"/>
  <c r="CP25" i="3"/>
  <c r="CP41" i="3"/>
  <c r="CO36" i="3"/>
  <c r="CQ36" i="3" s="1"/>
  <c r="CQ45" i="3"/>
  <c r="CQ47" i="3"/>
  <c r="CQ35" i="3"/>
  <c r="CQ9" i="3" l="1"/>
  <c r="CQ53" i="3"/>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l="1"/>
  <c r="U57" i="3"/>
  <c r="T41" i="3"/>
  <c r="U37" i="3"/>
  <c r="CT24" i="3" s="1"/>
  <c r="U33" i="3"/>
  <c r="U25" i="3"/>
  <c r="T21" i="3"/>
  <c r="U32" i="3"/>
  <c r="T84" i="3"/>
  <c r="T86" i="3"/>
  <c r="T29" i="3"/>
  <c r="T12" i="3"/>
  <c r="T61" i="3"/>
  <c r="CT37" i="3" s="1"/>
  <c r="T6" i="3"/>
  <c r="U64" i="3"/>
  <c r="U68" i="3"/>
  <c r="CT38" i="3" s="1"/>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T44" i="3"/>
  <c r="T5" i="3"/>
  <c r="U39" i="3"/>
  <c r="CT25" i="3" s="1"/>
  <c r="T72" i="3"/>
  <c r="T57" i="3"/>
  <c r="U94" i="3"/>
  <c r="CT50" i="3" s="1"/>
  <c r="U36" i="3"/>
  <c r="CT22" i="3" s="1"/>
  <c r="T65" i="3"/>
  <c r="U61" i="3"/>
  <c r="U17" i="3"/>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53" i="3" l="1"/>
  <c r="CT11"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3" i="3" l="1" a="1"/>
  <c r="DN33" i="3" s="1"/>
  <c r="DN31" i="3" a="1"/>
  <c r="DN31"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59" i="3" l="1"/>
  <c r="BJ59" i="3" s="1"/>
  <c r="BF63" i="3"/>
  <c r="BJ63" i="3" s="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59" i="3" l="1"/>
  <c r="D124"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D133" i="3" s="1"/>
  <c r="M132" i="3"/>
  <c r="AA132" i="3" s="1"/>
  <c r="AG124" i="3"/>
  <c r="M131" i="3"/>
  <c r="AA131" i="3" s="1"/>
  <c r="D131" i="3" s="1"/>
  <c r="AG121" i="3"/>
  <c r="C197" i="31"/>
  <c r="AE47" i="45"/>
  <c r="C206" i="31"/>
  <c r="AE41" i="45"/>
  <c r="C196" i="31"/>
  <c r="AE40" i="45"/>
  <c r="C188" i="31"/>
  <c r="B206"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20" i="3" l="1"/>
  <c r="BS63" i="3"/>
  <c r="BS68" i="3"/>
  <c r="BS66" i="3"/>
  <c r="BS65" i="3"/>
  <c r="BS58" i="3"/>
  <c r="BS69" i="3"/>
  <c r="BS60" i="3"/>
  <c r="BS64" i="3"/>
  <c r="BS67" i="3"/>
  <c r="BS62" i="3"/>
  <c r="BS61" i="3"/>
  <c r="BS59" i="3"/>
  <c r="C190" i="31"/>
  <c r="AE11" i="45"/>
  <c r="B200" i="31"/>
  <c r="AG126" i="3"/>
  <c r="AG133" i="3"/>
  <c r="M139" i="3"/>
  <c r="AA139" i="3" s="1"/>
  <c r="M138" i="3"/>
  <c r="AA138" i="3" s="1"/>
  <c r="AG131" i="3"/>
  <c r="C211" i="31"/>
  <c r="AI19" i="45"/>
  <c r="C212" i="31"/>
  <c r="AI31" i="45"/>
  <c r="AI43" i="45"/>
  <c r="C213" i="31"/>
  <c r="AI7" i="45"/>
  <c r="C210" i="31"/>
  <c r="AG120" i="3" l="1"/>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D138" i="3"/>
  <c r="AA147" i="3"/>
  <c r="C227" i="31"/>
  <c r="AM37" i="45"/>
  <c r="AM13" i="45"/>
  <c r="C226" i="31"/>
  <c r="AI8" i="45" l="1"/>
  <c r="C214" i="31"/>
  <c r="B220" i="31"/>
  <c r="C220" i="31"/>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8" i="31" l="1"/>
  <c r="D11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AG110" i="3"/>
  <c r="M125" i="3"/>
  <c r="AA125" i="3" s="1"/>
  <c r="AG107" i="3"/>
  <c r="M123" i="3"/>
  <c r="AA123" i="3" s="1"/>
  <c r="D127" i="3" l="1"/>
  <c r="AE46" i="45"/>
  <c r="C207" i="31"/>
  <c r="C189" i="31"/>
  <c r="B207" i="31"/>
  <c r="D125" i="3"/>
  <c r="C187" i="31"/>
  <c r="B205" i="31"/>
  <c r="C205" i="31"/>
  <c r="AE22" i="45"/>
  <c r="D123" i="3"/>
  <c r="C185" i="31"/>
  <c r="AE34" i="45"/>
  <c r="C203" i="31"/>
  <c r="B203" i="31"/>
  <c r="AG127" i="3" l="1"/>
  <c r="N134" i="3"/>
  <c r="AF134" i="3" s="1"/>
  <c r="D134" i="3" s="1"/>
  <c r="N132" i="3"/>
  <c r="AF132" i="3" s="1"/>
  <c r="D132" i="3" s="1"/>
  <c r="AG125" i="3"/>
  <c r="N133" i="3"/>
  <c r="AF133" i="3" s="1"/>
  <c r="AG123" i="3"/>
  <c r="AG134" i="3" l="1"/>
  <c r="N139" i="3"/>
  <c r="AF139" i="3" s="1"/>
  <c r="AG132" i="3"/>
  <c r="N138" i="3"/>
  <c r="AF138" i="3" s="1"/>
  <c r="AI44" i="45"/>
  <c r="C217" i="31"/>
  <c r="B223" i="31"/>
  <c r="C223" i="31"/>
  <c r="C221" i="31"/>
  <c r="C215" i="31"/>
  <c r="B221" i="31"/>
  <c r="AI20" i="45"/>
  <c r="B222" i="31"/>
  <c r="C222" i="31"/>
  <c r="AI32" i="45"/>
  <c r="C216" i="31"/>
  <c r="AF143" i="3" l="1"/>
  <c r="H139" i="3"/>
  <c r="AA143" i="3"/>
  <c r="H138" i="3"/>
  <c r="C229" i="31"/>
  <c r="C233" i="31"/>
  <c r="B233" i="31"/>
  <c r="AM38" i="45" a="1"/>
  <c r="AM38" i="45" s="1"/>
  <c r="AM14" i="45"/>
  <c r="C228" i="31"/>
  <c r="B232" i="31"/>
  <c r="C232" i="31"/>
  <c r="D143" i="3" l="1"/>
  <c r="AG143" i="3" s="1"/>
  <c r="AA152" i="3"/>
  <c r="C237" i="31"/>
  <c r="AQ32" i="45"/>
  <c r="AQ31" i="45"/>
  <c r="C236" i="31"/>
  <c r="C244" i="31"/>
  <c r="B244" i="31"/>
  <c r="AG152" i="3" l="1"/>
  <c r="C252" i="31"/>
  <c r="AZ25" i="45"/>
  <c r="AJ151" i="3"/>
  <c r="AJ155" i="3"/>
  <c r="BM29" i="45" l="1"/>
  <c r="BL29" i="45" s="1"/>
  <c r="BK29" i="45" s="1"/>
  <c r="BJ29" i="45" s="1"/>
  <c r="BI29" i="45" s="1"/>
  <c r="BH29" i="45" s="1"/>
  <c r="BM16" i="45"/>
  <c r="BL16" i="45" s="1"/>
  <c r="BK16" i="45" s="1"/>
  <c r="BJ16" i="45" s="1"/>
  <c r="BI16" i="45" s="1"/>
  <c r="BH16" i="45" s="1"/>
  <c r="BM50" i="45"/>
  <c r="BL50" i="45" s="1"/>
  <c r="BK50" i="45" s="1"/>
  <c r="BJ50" i="45" s="1"/>
  <c r="BI50" i="45" s="1"/>
  <c r="BH50" i="45" s="1"/>
  <c r="BM24" i="45"/>
  <c r="BL24" i="45" s="1"/>
  <c r="BK24" i="45" s="1"/>
  <c r="BJ24" i="45" s="1"/>
  <c r="BI24" i="45" s="1"/>
  <c r="BH24" i="45" s="1"/>
  <c r="BM15" i="45"/>
  <c r="BL15" i="45" s="1"/>
  <c r="BK15" i="45" s="1"/>
  <c r="BJ15" i="45" s="1"/>
  <c r="BI15" i="45" s="1"/>
  <c r="BH15" i="45" s="1"/>
  <c r="BM14" i="45"/>
  <c r="BL14" i="45" s="1"/>
  <c r="BK14" i="45" s="1"/>
  <c r="BJ14" i="45" s="1"/>
  <c r="BI14" i="45" s="1"/>
  <c r="BH14" i="45" s="1"/>
  <c r="BM10" i="45"/>
  <c r="BL10" i="45" s="1"/>
  <c r="BK10" i="45" s="1"/>
  <c r="BJ10" i="45" s="1"/>
  <c r="BI10" i="45" s="1"/>
  <c r="BH10" i="45" s="1"/>
  <c r="BM5" i="45"/>
  <c r="BL5" i="45" s="1"/>
  <c r="BK5" i="45" s="1"/>
  <c r="BJ5" i="45" s="1"/>
  <c r="BI5" i="45" s="1"/>
  <c r="BH5" i="45" s="1"/>
  <c r="BM28" i="45"/>
  <c r="BL28" i="45" s="1"/>
  <c r="BK28" i="45" s="1"/>
  <c r="BJ28" i="45" s="1"/>
  <c r="BI28" i="45" s="1"/>
  <c r="BH28" i="45" s="1"/>
  <c r="BM43" i="45"/>
  <c r="BL43" i="45" s="1"/>
  <c r="BK43" i="45" s="1"/>
  <c r="BJ43" i="45" s="1"/>
  <c r="BI43" i="45" s="1"/>
  <c r="BH43" i="45" s="1"/>
  <c r="BM21" i="45"/>
  <c r="BL21" i="45" s="1"/>
  <c r="BK21" i="45" s="1"/>
  <c r="BJ21" i="45" s="1"/>
  <c r="BI21" i="45" s="1"/>
  <c r="BH21" i="45" s="1"/>
  <c r="BM23" i="45"/>
  <c r="BL23" i="45" s="1"/>
  <c r="BK23" i="45" s="1"/>
  <c r="BJ23" i="45" s="1"/>
  <c r="BI23" i="45" s="1"/>
  <c r="BH23" i="45" s="1"/>
  <c r="BM33" i="45"/>
  <c r="BL33" i="45" s="1"/>
  <c r="BK33" i="45" s="1"/>
  <c r="BJ33" i="45" s="1"/>
  <c r="BI33" i="45" s="1"/>
  <c r="BH33" i="45" s="1"/>
  <c r="BM8" i="45"/>
  <c r="BL8" i="45" s="1"/>
  <c r="BK8" i="45" s="1"/>
  <c r="BJ8" i="45" s="1"/>
  <c r="BI8" i="45" s="1"/>
  <c r="BH8" i="45" s="1"/>
  <c r="BM19" i="45"/>
  <c r="BL19" i="45" s="1"/>
  <c r="BK19" i="45" s="1"/>
  <c r="BJ19" i="45" s="1"/>
  <c r="BI19" i="45" s="1"/>
  <c r="BH19" i="45" s="1"/>
  <c r="BM26" i="45"/>
  <c r="BL26" i="45" s="1"/>
  <c r="BK26" i="45" s="1"/>
  <c r="BJ26" i="45" s="1"/>
  <c r="BI26" i="45" s="1"/>
  <c r="BH26" i="45" s="1"/>
  <c r="BM34" i="45"/>
  <c r="BL34" i="45" s="1"/>
  <c r="BK34" i="45" s="1"/>
  <c r="BJ34" i="45" s="1"/>
  <c r="BI34" i="45" s="1"/>
  <c r="BH34" i="45" s="1"/>
  <c r="BM35" i="45"/>
  <c r="BL35" i="45" s="1"/>
  <c r="BK35" i="45" s="1"/>
  <c r="BJ35" i="45" s="1"/>
  <c r="BI35" i="45" s="1"/>
  <c r="BH35" i="45" s="1"/>
  <c r="BM18" i="45"/>
  <c r="BL18" i="45" s="1"/>
  <c r="BK18" i="45" s="1"/>
  <c r="BJ18" i="45" s="1"/>
  <c r="BI18" i="45" s="1"/>
  <c r="BH18" i="45" s="1"/>
  <c r="BM49" i="45"/>
  <c r="BL49" i="45" s="1"/>
  <c r="BK49" i="45" s="1"/>
  <c r="BJ49" i="45" s="1"/>
  <c r="BI49" i="45" s="1"/>
  <c r="BH49" i="45" s="1"/>
  <c r="BM36" i="45"/>
  <c r="BL36" i="45" s="1"/>
  <c r="BK36" i="45" s="1"/>
  <c r="BJ36" i="45" s="1"/>
  <c r="BI36" i="45" s="1"/>
  <c r="BH36" i="45" s="1"/>
  <c r="BM40" i="45"/>
  <c r="BL40" i="45" s="1"/>
  <c r="BK40" i="45" s="1"/>
  <c r="BJ40" i="45" s="1"/>
  <c r="BI40" i="45" s="1"/>
  <c r="BH40" i="45" s="1"/>
  <c r="BM37" i="45"/>
  <c r="BL37" i="45" s="1"/>
  <c r="BK37" i="45" s="1"/>
  <c r="BJ37" i="45" s="1"/>
  <c r="BI37" i="45" s="1"/>
  <c r="BH37" i="45" s="1"/>
  <c r="BM51" i="45"/>
  <c r="BL51" i="45" s="1"/>
  <c r="BK51" i="45" s="1"/>
  <c r="BJ51" i="45" s="1"/>
  <c r="BI51" i="45" s="1"/>
  <c r="BH51" i="45" s="1"/>
  <c r="BM25" i="45"/>
  <c r="BL25" i="45" s="1"/>
  <c r="BK25" i="45" s="1"/>
  <c r="BJ25" i="45" s="1"/>
  <c r="BI25" i="45" s="1"/>
  <c r="BH25" i="45" s="1"/>
  <c r="BM13" i="45"/>
  <c r="BL13" i="45" s="1"/>
  <c r="BK13" i="45" s="1"/>
  <c r="BJ13" i="45" s="1"/>
  <c r="BI13" i="45" s="1"/>
  <c r="BH13" i="45" s="1"/>
  <c r="BM4" i="45"/>
  <c r="BL4" i="45" s="1"/>
  <c r="BK4" i="45" s="1"/>
  <c r="BJ4" i="45" s="1"/>
  <c r="BI4" i="45" s="1"/>
  <c r="BH4" i="45" s="1"/>
  <c r="BM47" i="45"/>
  <c r="BL47" i="45" s="1"/>
  <c r="BK47" i="45" s="1"/>
  <c r="BJ47" i="45" s="1"/>
  <c r="BI47" i="45" s="1"/>
  <c r="BH47" i="45" s="1"/>
  <c r="BM6" i="45"/>
  <c r="BL6" i="45" s="1"/>
  <c r="BK6" i="45" s="1"/>
  <c r="BJ6" i="45" s="1"/>
  <c r="BI6" i="45" s="1"/>
  <c r="BH6" i="45" s="1"/>
  <c r="BM20" i="45"/>
  <c r="BL20" i="45" s="1"/>
  <c r="BK20" i="45" s="1"/>
  <c r="BJ20" i="45" s="1"/>
  <c r="BI20" i="45" s="1"/>
  <c r="BH20" i="45" s="1"/>
  <c r="BM44" i="45"/>
  <c r="BL44" i="45" s="1"/>
  <c r="BK44" i="45" s="1"/>
  <c r="BJ44" i="45" s="1"/>
  <c r="BI44" i="45" s="1"/>
  <c r="BH44" i="45" s="1"/>
  <c r="BM22" i="45"/>
  <c r="BL22" i="45" s="1"/>
  <c r="BK22" i="45" s="1"/>
  <c r="BJ22" i="45" s="1"/>
  <c r="BI22" i="45" s="1"/>
  <c r="BH22" i="45" s="1"/>
  <c r="BM38" i="45"/>
  <c r="BL38" i="45" s="1"/>
  <c r="BK38" i="45" s="1"/>
  <c r="BJ38" i="45" s="1"/>
  <c r="BI38" i="45" s="1"/>
  <c r="BH38" i="45" s="1"/>
  <c r="BM11" i="45"/>
  <c r="BL11" i="45" s="1"/>
  <c r="BK11" i="45" s="1"/>
  <c r="BJ11" i="45" s="1"/>
  <c r="BI11" i="45" s="1"/>
  <c r="BH11" i="45" s="1"/>
  <c r="BM12" i="45"/>
  <c r="BL12" i="45" s="1"/>
  <c r="BK12" i="45" s="1"/>
  <c r="BJ12" i="45" s="1"/>
  <c r="BI12" i="45" s="1"/>
  <c r="BH12" i="45" s="1"/>
  <c r="BM7" i="45"/>
  <c r="BL7" i="45" s="1"/>
  <c r="BK7" i="45" s="1"/>
  <c r="BJ7" i="45" s="1"/>
  <c r="BI7" i="45" s="1"/>
  <c r="BH7" i="45" s="1"/>
  <c r="BM32" i="45"/>
  <c r="BL32" i="45" s="1"/>
  <c r="BK32" i="45" s="1"/>
  <c r="BJ32" i="45" s="1"/>
  <c r="BI32" i="45" s="1"/>
  <c r="BH32" i="45" s="1"/>
  <c r="BM27" i="45"/>
  <c r="BL27" i="45" s="1"/>
  <c r="BK27" i="45" s="1"/>
  <c r="BJ27" i="45" s="1"/>
  <c r="BI27" i="45" s="1"/>
  <c r="BH27" i="45" s="1"/>
  <c r="BM17" i="45"/>
  <c r="BL17" i="45" s="1"/>
  <c r="BK17" i="45" s="1"/>
  <c r="BJ17" i="45" s="1"/>
  <c r="BI17" i="45" s="1"/>
  <c r="BH17" i="45" s="1"/>
  <c r="BM39" i="45"/>
  <c r="BL39" i="45" s="1"/>
  <c r="BK39" i="45" s="1"/>
  <c r="BJ39" i="45" s="1"/>
  <c r="BI39" i="45" s="1"/>
  <c r="BH39" i="45" s="1"/>
  <c r="BM45" i="45"/>
  <c r="BL45" i="45" s="1"/>
  <c r="BK45" i="45" s="1"/>
  <c r="BJ45" i="45" s="1"/>
  <c r="BI45" i="45" s="1"/>
  <c r="BH45" i="45" s="1"/>
  <c r="BM46" i="45"/>
  <c r="BL46" i="45" s="1"/>
  <c r="BK46" i="45" s="1"/>
  <c r="BJ46" i="45" s="1"/>
  <c r="BI46" i="45" s="1"/>
  <c r="BH46" i="45" s="1"/>
  <c r="BM48" i="45"/>
  <c r="BL48" i="45" s="1"/>
  <c r="BK48" i="45" s="1"/>
  <c r="BJ48" i="45" s="1"/>
  <c r="BI48" i="45" s="1"/>
  <c r="BH48" i="45" s="1"/>
  <c r="BM9" i="45"/>
  <c r="BL9" i="45" s="1"/>
  <c r="BK9" i="45" s="1"/>
  <c r="BJ9" i="45" s="1"/>
  <c r="BI9" i="45" s="1"/>
  <c r="BH9" i="45" s="1"/>
  <c r="BM42" i="45"/>
  <c r="BL42" i="45" s="1"/>
  <c r="BK42" i="45" s="1"/>
  <c r="BJ42" i="45" s="1"/>
  <c r="BI42" i="45" s="1"/>
  <c r="BH42" i="45" s="1"/>
  <c r="BM31" i="45"/>
  <c r="BL31" i="45" s="1"/>
  <c r="BK31" i="45" s="1"/>
  <c r="BJ31" i="45" s="1"/>
  <c r="BI31" i="45" s="1"/>
  <c r="BH31" i="45" s="1"/>
  <c r="BM41" i="45"/>
  <c r="BL41" i="45" s="1"/>
  <c r="BK41" i="45" s="1"/>
  <c r="BJ41" i="45" s="1"/>
  <c r="BI41" i="45" s="1"/>
  <c r="BH41" i="45" s="1"/>
  <c r="BM30" i="45"/>
  <c r="BL30" i="45" s="1"/>
  <c r="BK30" i="45" s="1"/>
  <c r="BJ30" i="45" s="1"/>
  <c r="BI30" i="45" s="1"/>
  <c r="BH3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<sst xmlns="http://schemas.openxmlformats.org/spreadsheetml/2006/main" count="6764" uniqueCount="1521">
  <si>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</si>
  <si>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</si>
  <si>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</si>
  <si>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</si>
  <si>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</si>
  <si>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</si>
  <si>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</si>
  <si>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</si>
  <si>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</si>
  <si>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</si>
  <si>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</si>
  <si>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</si>
  <si>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</si>
  <si>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</si>
  <si>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</si>
  <si>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</si>
  <si>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</si>
  <si>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</si>
  <si>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</si>
  <si>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</si>
  <si>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</si>
  <si>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</si>
  <si>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</si>
  <si>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</si>
  <si>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</si>
  <si>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</si>
  <si>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</si>
  <si>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</si>
  <si>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</si>
  <si>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</si>
  <si>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</si>
  <si>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</si>
  <si>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</si>
  <si>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</si>
  <si>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</si>
  <si>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</si>
  <si>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</si>
  <si>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</si>
  <si>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</si>
  <si>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</si>
  <si>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</si>
  <si>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</si>
  <si>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</si>
  <si>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</si>
  <si>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</si>
  <si>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</si>
  <si>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</si>
  <si>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</si>
  <si>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</si>
  <si>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</si>
  <si>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</si>
  <si>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</si>
  <si>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</si>
  <si>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</si>
  <si>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</si>
  <si>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</si>
  <si>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</si>
  <si>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</si>
  <si>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</si>
  <si>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</si>
  <si>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</si>
  <si>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</si>
  <si>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</si>
  <si>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</si>
  <si>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</si>
  <si>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</si>
  <si>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</si>
  <si>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</si>
  <si>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</si>
  <si>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</si>
  <si>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</si>
  <si>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</si>
  <si>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</si>
  <si>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</si>
  <si>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</si>
  <si>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</si>
  <si>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</si>
  <si>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</si>
  <si>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</si>
  <si>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</si>
  <si>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</si>
  <si>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</si>
  <si>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</si>
  <si>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</si>
  <si>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</si>
  <si>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</si>
  <si>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</si>
  <si>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</si>
  <si>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</si>
  <si>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</si>
  <si>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</si>
  <si>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</si>
  <si>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</si>
  <si>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</si>
  <si>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</si>
  <si>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</si>
  <si>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</si>
  <si>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</si>
  <si>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</si>
  <si>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</si>
  <si>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</si>
  <si>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</si>
  <si>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</si>
  <si>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</si>
  <si>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</si>
  <si>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</si>
  <si>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</si>
  <si>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</si>
  <si>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</si>
  <si>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</si>
  <si>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</si>
  <si>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</si>
  <si>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</si>
  <si>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</si>
  <si>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</si>
  <si>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</si>
  <si>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</si>
  <si>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</si>
  <si>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</si>
  <si>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</si>
  <si>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</si>
  <si>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</si>
  <si>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</si>
  <si>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</si>
  <si>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</si>
  <si>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</si>
  <si>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</si>
  <si>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</si>
  <si>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</si>
  <si>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</si>
  <si>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</si>
  <si>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</si>
  <si>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</si>
  <si>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</si>
  <si>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</si>
  <si>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</si>
  <si>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</si>
  <si>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</si>
  <si>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</si>
  <si>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</si>
  <si>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</si>
  <si>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</si>
  <si>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</si>
  <si>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</si>
  <si>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</si>
  <si>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</si>
  <si>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</si>
  <si>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</si>
  <si>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</si>
  <si>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</si>
  <si>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</si>
  <si>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</si>
  <si>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</si>
  <si>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</si>
  <si>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</si>
  <si>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</si>
  <si>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</si>
  <si>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</si>
  <si>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</si>
  <si>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</si>
  <si>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</si>
  <si>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</si>
  <si>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</si>
  <si>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</si>
  <si>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</si>
  <si>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</si>
  <si>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</si>
  <si>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</si>
  <si>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</si>
  <si>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</si>
  <si>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</si>
  <si>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</si>
  <si>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</si>
  <si>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</si>
  <si>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</si>
  <si>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</si>
  <si>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</si>
  <si>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</si>
  <si>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</si>
  <si>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</si>
  <si>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</si>
  <si>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</si>
  <si>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</si>
  <si>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</si>
  <si>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</si>
  <si>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</si>
  <si>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</si>
  <si>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</si>
  <si>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</si>
  <si>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</si>
  <si>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</si>
  <si>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</si>
  <si>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</si>
  <si>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</si>
  <si>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</si>
  <si>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</si>
  <si>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</si>
  <si>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</si>
  <si>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</si>
  <si>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</si>
  <si>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</si>
  <si>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</si>
  <si>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</si>
  <si>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</si>
  <si>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</si>
  <si>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</si>
  <si>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</si>
  <si>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</si>
  <si>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</si>
  <si>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</si>
  <si>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</si>
  <si>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</si>
  <si>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</si>
  <si>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</si>
  <si>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</si>
  <si>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</si>
  <si>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</si>
  <si>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</si>
  <si>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</si>
  <si>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</si>
  <si>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</si>
  <si>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</si>
  <si>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</si>
  <si>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</si>
  <si>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</si>
  <si>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</si>
  <si>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</si>
  <si>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</si>
  <si>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</si>
  <si>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</si>
  <si>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</si>
  <si>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</si>
  <si>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</si>
  <si>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</si>
  <si>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</si>
  <si>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</si>
  <si>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</si>
  <si>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</si>
  <si>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</si>
  <si>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</si>
  <si>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</si>
  <si>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</si>
  <si>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</si>
  <si>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</si>
  <si>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</si>
  <si>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</si>
  <si>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</si>
  <si>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</si>
  <si>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</si>
  <si>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</si>
  <si>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</si>
  <si>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</si>
  <si>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</si>
  <si>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</si>
  <si>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</si>
  <si>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</si>
  <si>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</si>
  <si>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</si>
  <si>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</si>
  <si>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</si>
  <si>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</si>
  <si>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</si>
  <si>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</si>
  <si>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</si>
  <si>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</si>
  <si>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</si>
  <si>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</si>
  <si>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</si>
  <si>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</si>
  <si>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</si>
  <si>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</si>
  <si>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</si>
  <si>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</si>
  <si>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</si>
  <si>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</si>
  <si>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</si>
  <si>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</si>
  <si>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</si>
  <si>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</si>
  <si>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</si>
  <si>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</si>
  <si>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</si>
  <si>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</si>
  <si>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</si>
  <si>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</si>
  <si>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</si>
  <si>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</si>
  <si>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</si>
  <si>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</si>
  <si>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</si>
  <si>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</si>
  <si>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</si>
  <si>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</si>
  <si>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</si>
  <si>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</si>
  <si>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</si>
  <si>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</si>
  <si>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</si>
  <si>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</si>
  <si>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</si>
  <si>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</si>
  <si>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</si>
  <si>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</si>
  <si>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</si>
  <si>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</si>
  <si>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</si>
  <si>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</si>
  <si>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</si>
  <si>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</si>
  <si>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</si>
  <si>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</si>
  <si>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</si>
  <si>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</si>
  <si>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</si>
  <si>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</si>
  <si>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</si>
  <si>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</si>
  <si>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</si>
  <si>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</si>
  <si>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</si>
  <si>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</si>
  <si>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</si>
  <si>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</si>
  <si>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</si>
  <si>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</si>
  <si>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</si>
  <si>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</si>
  <si>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</si>
  <si>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</si>
  <si>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</si>
  <si>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</si>
  <si>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</si>
  <si>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</si>
  <si>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</si>
  <si>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</si>
  <si>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</si>
  <si>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</si>
  <si>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</si>
  <si>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</si>
  <si>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</si>
  <si>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</si>
  <si>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</si>
  <si>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</si>
  <si>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</si>
  <si>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</si>
  <si>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</si>
  <si>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</si>
  <si>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</si>
  <si>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</si>
  <si>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</si>
  <si>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</si>
  <si>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</si>
  <si>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</si>
  <si>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</si>
  <si>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</si>
  <si>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</si>
  <si>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</si>
  <si>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</si>
  <si>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</si>
  <si>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</si>
  <si>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</si>
  <si>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</si>
  <si>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</si>
  <si>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</si>
  <si>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</si>
  <si>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</si>
  <si>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</si>
  <si>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</si>
  <si>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</si>
  <si>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</si>
  <si>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</si>
  <si>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</si>
  <si>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</si>
  <si>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</si>
  <si>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</si>
  <si>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</si>
  <si>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</si>
  <si>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</si>
  <si>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</si>
  <si>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</si>
  <si>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</si>
  <si>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</si>
  <si>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</si>
  <si>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</si>
  <si>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</si>
  <si>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</si>
  <si>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</si>
  <si>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</si>
  <si>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</si>
  <si>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</si>
  <si>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</si>
  <si>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</si>
  <si>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</si>
  <si>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</si>
  <si>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</si>
  <si>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</si>
  <si>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</si>
  <si>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</si>
  <si>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</si>
  <si>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</si>
  <si>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</si>
  <si>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</si>
  <si>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</si>
  <si>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</si>
  <si>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</si>
  <si>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</si>
  <si>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</si>
  <si>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</si>
  <si>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</si>
  <si>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</si>
  <si>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</si>
  <si>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</si>
  <si>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</si>
  <si>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</si>
  <si>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</si>
  <si>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</si>
  <si>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</si>
  <si>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</si>
  <si>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</si>
  <si>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</si>
  <si>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</si>
  <si>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</si>
  <si>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</si>
  <si>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</si>
  <si>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</si>
  <si>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</si>
  <si>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</si>
  <si>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</si>
  <si>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</si>
  <si>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</si>
  <si>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</si>
  <si>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</si>
  <si>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</si>
  <si>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</si>
  <si>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</si>
  <si>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</si>
  <si>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</si>
  <si>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</si>
  <si>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</si>
  <si>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</si>
  <si>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</si>
  <si>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</si>
  <si>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</si>
  <si>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</si>
  <si>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</si>
  <si>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</si>
  <si>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</si>
  <si>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</si>
  <si>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</si>
  <si>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</si>
  <si>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</si>
  <si>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</si>
  <si>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</si>
  <si>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</si>
  <si>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</si>
  <si>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</si>
  <si>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</si>
  <si>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</si>
  <si>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</si>
  <si>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</si>
  <si>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</si>
  <si>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</si>
  <si>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</si>
  <si>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</si>
  <si>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</si>
  <si>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</si>
  <si>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</si>
  <si>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</si>
  <si>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</si>
  <si>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</si>
  <si>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</si>
  <si>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</si>
  <si>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</si>
  <si>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</si>
  <si>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</si>
  <si>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</si>
  <si>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</si>
  <si>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</si>
  <si>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</si>
  <si>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</si>
  <si>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</si>
  <si>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</si>
  <si>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</si>
  <si>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</si>
  <si>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</si>
  <si>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</si>
  <si>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</si>
  <si>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</si>
  <si>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</si>
  <si>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</si>
  <si>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</si>
  <si>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</si>
  <si>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</si>
  <si>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</si>
  <si>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</si>
  <si>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</si>
  <si>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</si>
  <si>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</si>
  <si>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</si>
  <si>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</si>
  <si>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</si>
  <si>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</si>
  <si>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</si>
  <si>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</si>
  <si>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</si>
  <si>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</si>
  <si>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</si>
  <si>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</si>
  <si>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</si>
  <si>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</si>
  <si>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</si>
  <si>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</si>
  <si>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</si>
  <si>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</si>
  <si>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</si>
  <si>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</si>
  <si>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</si>
  <si>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</si>
  <si>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</si>
  <si>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</si>
  <si>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</si>
  <si>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</si>
  <si>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</si>
  <si>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</si>
  <si>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</si>
  <si>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</si>
  <si>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</si>
  <si>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</si>
  <si>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</si>
  <si>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</si>
  <si>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</si>
  <si>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</si>
  <si>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</si>
  <si>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</si>
  <si>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</si>
  <si>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</si>
  <si>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</si>
  <si>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</si>
  <si>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</si>
  <si>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</si>
  <si>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</si>
  <si>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</si>
  <si>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</si>
  <si>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</si>
  <si>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</si>
  <si>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</si>
  <si>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</si>
  <si>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</si>
  <si>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</si>
  <si>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</si>
  <si>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</si>
  <si>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</si>
  <si>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</si>
  <si>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</si>
  <si>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</si>
  <si>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</si>
  <si>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</si>
  <si>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</si>
  <si>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</si>
  <si>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</si>
  <si>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</si>
  <si>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</si>
  <si>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</si>
  <si>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</si>
  <si>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</si>
  <si>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</si>
  <si>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</si>
  <si>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</si>
  <si>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</si>
  <si>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</si>
  <si>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</si>
  <si>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</si>
  <si>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</si>
  <si>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</si>
  <si>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</si>
  <si>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</si>
  <si>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</si>
  <si>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</si>
  <si>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</si>
  <si>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</si>
  <si>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</si>
  <si>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</si>
  <si>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</si>
  <si>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</si>
  <si>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</si>
  <si>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</si>
  <si>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</si>
  <si>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</si>
  <si>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</si>
  <si>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</si>
  <si>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</si>
  <si>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</si>
  <si>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</si>
  <si>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</si>
  <si>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</si>
  <si>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</si>
  <si>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</si>
  <si>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</si>
  <si>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</si>
  <si>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</si>
  <si>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</si>
  <si>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</si>
  <si>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</si>
  <si>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</si>
  <si>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</si>
  <si>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</si>
  <si>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</si>
  <si>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</si>
  <si>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</si>
  <si>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</si>
  <si>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</si>
  <si>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</si>
  <si>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</si>
  <si>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</si>
  <si>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</si>
  <si>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</si>
  <si>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</si>
  <si>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</si>
  <si>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</si>
  <si>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</si>
  <si>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</si>
  <si>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</si>
  <si>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</si>
  <si>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</si>
  <si>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</si>
  <si>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</si>
  <si>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</si>
  <si>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</si>
  <si>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</si>
  <si>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</si>
  <si>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</si>
  <si>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</si>
  <si>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</si>
  <si>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</si>
  <si>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</si>
  <si>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</si>
  <si>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</si>
  <si>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</si>
  <si>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</si>
  <si>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</si>
  <si>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</si>
  <si>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</si>
  <si>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</si>
  <si>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</si>
  <si>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</si>
  <si>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</si>
  <si>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</si>
  <si>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</si>
  <si>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</si>
  <si>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</si>
  <si>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</si>
  <si>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</si>
  <si>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</si>
  <si>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</si>
  <si>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</si>
  <si>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</si>
  <si>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</si>
  <si>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</si>
  <si>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</si>
  <si>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</si>
  <si>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</si>
  <si>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</si>
  <si>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</si>
  <si>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</si>
  <si>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</si>
  <si>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</si>
  <si>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</si>
  <si>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</si>
  <si>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</si>
  <si>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</si>
  <si>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</si>
  <si>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</si>
  <si>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</si>
  <si>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</si>
  <si>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</si>
  <si>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</si>
  <si>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</si>
  <si>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</si>
  <si>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</si>
  <si>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</si>
  <si>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</si>
  <si>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</si>
  <si>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</si>
  <si>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</si>
  <si>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</si>
  <si>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</si>
  <si>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</si>
  <si>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</si>
  <si>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</si>
  <si>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</si>
  <si>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</si>
  <si>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</si>
  <si>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</si>
  <si>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</si>
  <si>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</si>
  <si>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</si>
  <si>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</si>
  <si>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</si>
  <si>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</si>
  <si>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</si>
  <si>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</si>
  <si>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</si>
  <si>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</si>
  <si>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</si>
  <si>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</si>
  <si>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</si>
  <si>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</si>
  <si>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</si>
  <si>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</si>
  <si>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</si>
  <si>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</si>
  <si>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</si>
  <si>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</si>
  <si>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</si>
  <si>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</si>
  <si>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</si>
  <si>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</si>
  <si>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</si>
  <si>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</si>
  <si>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</si>
  <si>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</si>
  <si>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</si>
  <si>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</si>
  <si>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</si>
  <si>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</si>
  <si>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</si>
  <si>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</si>
  <si>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</si>
  <si>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</si>
  <si>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</si>
  <si>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</si>
  <si>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</si>
  <si>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</si>
  <si>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</si>
  <si>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</si>
  <si>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</si>
  <si>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</si>
  <si>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</si>
  <si>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</si>
  <si>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</si>
  <si>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</si>
  <si>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</si>
  <si>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</si>
  <si>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</si>
  <si>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</si>
  <si>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</si>
  <si>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</si>
  <si>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</si>
  <si>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</si>
  <si>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</si>
  <si>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</si>
  <si>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</si>
  <si>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</si>
  <si>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</si>
  <si>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</si>
  <si>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</si>
  <si>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</si>
  <si>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</si>
  <si>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</si>
  <si>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</si>
  <si>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</si>
  <si>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</si>
  <si>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</si>
  <si>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</si>
  <si>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</si>
  <si>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</si>
  <si>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</si>
  <si>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</si>
  <si>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</si>
  <si>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</si>
  <si>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</si>
  <si>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</si>
  <si>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</si>
  <si>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</si>
  <si>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</si>
  <si>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</si>
  <si>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</si>
  <si>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</si>
  <si>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</si>
  <si>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</si>
  <si>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</si>
  <si>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</si>
  <si>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</si>
  <si>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</si>
  <si>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</si>
  <si>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</si>
  <si>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</si>
  <si>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</si>
  <si>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</si>
  <si>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</si>
  <si>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</si>
  <si>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</si>
  <si>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</si>
  <si>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</si>
  <si>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</si>
  <si>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</si>
  <si>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</si>
  <si>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</si>
  <si>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</si>
  <si>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</si>
  <si>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</si>
  <si>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</si>
  <si>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</si>
  <si>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</si>
  <si>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</si>
  <si>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</si>
  <si>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</si>
  <si>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</si>
  <si>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</si>
  <si>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</si>
  <si>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</si>
  <si>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</si>
  <si>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</si>
  <si>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</si>
  <si>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</si>
  <si>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</si>
  <si>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</si>
  <si>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</si>
  <si>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</si>
  <si>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</si>
  <si>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</si>
  <si>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</si>
  <si>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</si>
  <si>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</si>
  <si>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</si>
  <si>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</si>
  <si>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</si>
  <si>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</si>
  <si>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</si>
  <si>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</si>
  <si>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</si>
  <si>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</si>
  <si>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</si>
  <si>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</si>
  <si>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</si>
  <si>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</si>
  <si>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</si>
  <si>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</si>
  <si>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</si>
  <si>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</si>
  <si>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</si>
  <si>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</si>
  <si>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</si>
  <si>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</si>
  <si>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</si>
  <si>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</si>
  <si>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</si>
  <si>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</si>
  <si>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</si>
  <si>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</si>
  <si>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</si>
  <si>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</si>
  <si>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</si>
  <si>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</si>
  <si>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</si>
  <si>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</si>
  <si>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</si>
  <si>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</si>
  <si>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</si>
  <si>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</si>
  <si>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</si>
  <si>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</si>
  <si>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</si>
  <si>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</si>
  <si>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</si>
  <si>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</si>
  <si>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</si>
  <si>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</si>
  <si>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</si>
  <si>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</si>
  <si>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</si>
  <si>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</si>
  <si>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</si>
  <si>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</si>
  <si>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</si>
  <si>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</si>
  <si>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</si>
  <si>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</si>
  <si>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</si>
  <si>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</si>
  <si>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</si>
  <si>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</si>
  <si>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</si>
  <si>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</si>
  <si>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</si>
  <si>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</si>
  <si>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</si>
  <si>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</si>
  <si>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</si>
  <si>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</si>
  <si>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</si>
  <si>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</si>
  <si>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</si>
  <si>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</si>
  <si>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</si>
  <si>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</si>
  <si>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</si>
  <si>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</si>
  <si>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</si>
  <si>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</si>
  <si>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</si>
  <si>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</si>
  <si>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</si>
  <si>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</si>
  <si>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</si>
  <si>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</si>
  <si>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</si>
  <si>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</si>
  <si>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</si>
  <si>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</si>
  <si>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</si>
  <si>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</si>
  <si>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</si>
  <si>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</si>
  <si>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</si>
  <si>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</si>
  <si>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</si>
  <si>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</si>
  <si>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</si>
  <si>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</si>
  <si>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</si>
  <si>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</si>
  <si>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</si>
  <si>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</si>
  <si>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</si>
  <si>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</si>
  <si>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</si>
  <si>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</si>
  <si>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</si>
  <si>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</si>
  <si>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</si>
  <si>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</si>
  <si>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</si>
  <si>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</si>
  <si>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</si>
  <si>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</si>
  <si>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</si>
  <si>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</si>
  <si>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</si>
  <si>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</si>
  <si>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</si>
  <si>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</si>
  <si>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</si>
  <si>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</si>
  <si>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</si>
  <si>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</si>
  <si>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</si>
  <si>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</si>
  <si>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</si>
  <si>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</si>
  <si>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</si>
  <si>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</si>
  <si>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</si>
  <si>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</si>
  <si>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</si>
  <si>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</si>
  <si>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</si>
  <si>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</si>
  <si>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</si>
  <si>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</si>
  <si>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</si>
  <si>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</si>
  <si>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</si>
  <si>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</si>
  <si>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</si>
  <si>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</si>
  <si>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</si>
  <si>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</si>
  <si>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</si>
  <si>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</si>
  <si>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</si>
  <si>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</si>
  <si>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</si>
  <si>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</si>
  <si>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</si>
  <si>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</si>
  <si>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</si>
  <si>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</si>
  <si>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</si>
  <si>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</si>
  <si>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</si>
  <si>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</si>
  <si>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</si>
  <si>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</si>
  <si>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</si>
  <si>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</si>
  <si>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</si>
  <si>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</si>
  <si>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</si>
  <si>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</si>
  <si>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</si>
  <si>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</si>
  <si>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</si>
  <si>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</si>
  <si>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</si>
  <si>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</si>
  <si>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</si>
  <si>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</si>
  <si>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</si>
  <si>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</si>
  <si>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</si>
  <si>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</si>
  <si>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</si>
  <si>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</si>
  <si>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</si>
  <si>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</si>
  <si>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</si>
  <si>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</si>
  <si>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</si>
  <si>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</si>
  <si>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</si>
  <si>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</si>
  <si>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</si>
  <si>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</si>
  <si>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</si>
  <si>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</si>
  <si>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</si>
  <si>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</si>
  <si>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</si>
  <si>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</si>
  <si>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</si>
  <si>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</si>
  <si>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</si>
  <si>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</si>
  <si>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</si>
  <si>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</si>
  <si>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</si>
  <si>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</si>
  <si>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</si>
  <si>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</si>
  <si>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</si>
  <si>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</si>
  <si>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</si>
  <si>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</si>
  <si>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</si>
  <si>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</si>
  <si>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</si>
  <si>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</si>
  <si>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</si>
  <si>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</si>
  <si>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</si>
  <si>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</si>
  <si>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</si>
  <si>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</si>
  <si>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</si>
  <si>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</si>
  <si>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</si>
  <si>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</si>
  <si>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</si>
  <si>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</si>
  <si>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</si>
  <si>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</si>
  <si>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</si>
  <si>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</si>
  <si>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</si>
  <si>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</si>
  <si>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</si>
  <si>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</si>
  <si>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</si>
  <si>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</si>
  <si>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</si>
  <si>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</si>
  <si>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</si>
  <si>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</si>
  <si>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</si>
  <si>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</si>
  <si>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</si>
  <si>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</si>
  <si>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</si>
  <si>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</si>
  <si>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</si>
  <si>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</si>
  <si>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</si>
  <si>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</si>
  <si>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</si>
  <si>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</si>
  <si>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</si>
  <si>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</si>
  <si>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</si>
  <si>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</si>
  <si>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</si>
  <si>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</si>
  <si>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</si>
  <si>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</si>
  <si>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</si>
  <si>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</si>
  <si>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</si>
  <si>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</si>
  <si>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</si>
  <si>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</si>
  <si>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</si>
  <si>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</si>
  <si>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</si>
  <si>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</si>
  <si>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</si>
  <si>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</si>
  <si>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</si>
  <si>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</si>
  <si>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</si>
  <si>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</si>
  <si>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</si>
  <si>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</si>
  <si>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</si>
  <si>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</si>
  <si>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</si>
  <si>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</si>
  <si>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</si>
  <si>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</si>
  <si>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</si>
  <si>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</si>
  <si>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</si>
  <si>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</si>
  <si>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</si>
  <si>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</si>
  <si>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</si>
  <si>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</si>
  <si>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</si>
  <si>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</si>
  <si>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</si>
  <si>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</si>
  <si>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</si>
  <si>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</si>
  <si>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</si>
  <si>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</si>
  <si>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</si>
  <si>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</si>
  <si>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</si>
  <si>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</si>
  <si>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</si>
  <si>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</si>
  <si>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</si>
  <si>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</si>
  <si>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</si>
  <si>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</si>
  <si>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</si>
  <si>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</si>
  <si>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</si>
  <si>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</si>
  <si>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</si>
  <si>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</si>
  <si>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</si>
  <si>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</si>
  <si>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</si>
  <si>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</si>
  <si>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</si>
  <si>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</si>
  <si>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</si>
  <si>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</si>
  <si>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</si>
  <si>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</si>
  <si>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</si>
  <si>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</si>
  <si>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</si>
  <si>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</si>
  <si>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</si>
  <si>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</si>
  <si>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</si>
  <si>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</si>
  <si>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</si>
  <si>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</si>
  <si>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</si>
  <si>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</si>
  <si>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</si>
  <si>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</si>
  <si>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</si>
  <si>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</si>
  <si>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</si>
  <si>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</si>
  <si>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</si>
  <si>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</si>
  <si>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</si>
  <si>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</si>
  <si>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</si>
  <si>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</si>
  <si>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</si>
  <si>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</si>
  <si>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</si>
  <si>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</si>
  <si>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</si>
  <si>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</si>
  <si>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</si>
  <si>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</si>
  <si>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</si>
  <si>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</si>
  <si>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</si>
  <si>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</si>
  <si>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</si>
  <si>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</si>
  <si>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</si>
  <si>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</si>
  <si>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</si>
  <si>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</si>
  <si>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</si>
  <si>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</si>
  <si>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</si>
  <si>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</si>
  <si>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</si>
  <si>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</si>
  <si>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</si>
  <si>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</si>
  <si>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</si>
  <si>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</si>
  <si>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</si>
  <si>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</si>
  <si>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</si>
  <si>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</si>
  <si>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</si>
  <si>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</si>
  <si>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</si>
  <si>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</si>
  <si>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</si>
  <si>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</si>
  <si>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</si>
  <si>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</si>
  <si>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</si>
  <si>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</si>
  <si>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</si>
  <si>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</si>
  <si>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</si>
  <si>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</si>
  <si>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</si>
  <si>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</si>
  <si>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</si>
  <si>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</si>
  <si>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</si>
  <si>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</si>
  <si>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</si>
  <si>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</si>
  <si>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</si>
  <si>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</si>
  <si>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</si>
  <si>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</si>
  <si>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</si>
  <si>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</si>
  <si>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</si>
  <si>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</si>
  <si>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</si>
  <si>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</si>
  <si>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</si>
  <si>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</si>
  <si>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</si>
  <si>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</si>
  <si>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</si>
  <si>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</si>
  <si>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</si>
  <si>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</si>
  <si>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</si>
  <si>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</si>
  <si>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</si>
  <si>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</si>
  <si>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</si>
  <si>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</si>
  <si>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</si>
  <si>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</si>
  <si>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</si>
  <si>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</si>
  <si>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</si>
  <si>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</si>
  <si>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</si>
  <si>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</si>
  <si>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</si>
  <si>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</si>
  <si>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</si>
  <si>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</si>
  <si>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</si>
  <si>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</si>
  <si>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</si>
  <si>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</si>
  <si>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</si>
  <si>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</si>
  <si>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</si>
  <si>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</si>
  <si>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</si>
  <si>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</si>
  <si>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</si>
  <si>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</si>
  <si>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</si>
  <si>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</si>
  <si>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</si>
  <si>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</si>
  <si>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</si>
  <si>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</si>
  <si>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</si>
  <si>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</si>
  <si>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</si>
  <si>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</si>
  <si>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</si>
  <si>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</si>
  <si>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</si>
  <si>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</si>
  <si>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</si>
  <si>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</si>
  <si>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</si>
  <si>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</si>
  <si>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</si>
  <si>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</si>
  <si>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</si>
  <si>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</si>
  <si>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</si>
  <si>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</si>
  <si>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</si>
  <si>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</si>
  <si>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</si>
  <si>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</si>
  <si>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</si>
  <si>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</si>
  <si>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</si>
  <si>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</si>
  <si>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</si>
  <si>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</si>
  <si>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</si>
  <si>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</si>
  <si>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</si>
  <si>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</si>
  <si>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</si>
  <si>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</si>
  <si>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</si>
  <si>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</si>
  <si>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</si>
  <si>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</si>
  <si>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</si>
  <si>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</si>
  <si>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</si>
  <si>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</si>
  <si>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</si>
  <si>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</si>
  <si>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</si>
  <si>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</si>
  <si>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</si>
  <si>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</si>
  <si>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</si>
  <si>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</si>
  <si>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</si>
  <si>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</si>
  <si>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</si>
  <si>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</si>
  <si>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</si>
  <si>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</si>
  <si>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</si>
  <si>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</si>
  <si>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</si>
  <si>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</si>
  <si>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</si>
  <si>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</si>
  <si>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</si>
  <si>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</si>
  <si>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</si>
  <si>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</si>
  <si>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</si>
  <si>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</si>
  <si>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</si>
  <si>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</si>
  <si>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</si>
  <si>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</si>
  <si>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</si>
  <si>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</si>
  <si>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</si>
  <si>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</si>
  <si>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</si>
  <si>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</si>
  <si>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</si>
  <si>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</si>
  <si>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</si>
  <si>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</si>
  <si>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</si>
  <si>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</si>
  <si>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</si>
  <si>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</si>
  <si>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</si>
  <si>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</si>
  <si>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</si>
  <si>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</si>
  <si>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</si>
  <si>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</si>
  <si>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</si>
  <si>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</si>
  <si>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</si>
  <si>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</si>
  <si>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</si>
  <si>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</si>
  <si>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</si>
  <si>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</si>
  <si>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</si>
  <si>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</si>
  <si>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</si>
  <si>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</si>
  <si>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</si>
  <si>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</si>
  <si>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</si>
  <si>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</si>
  <si>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</si>
  <si>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</si>
  <si>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</si>
  <si>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</si>
  <si>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</si>
  <si>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</si>
  <si>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</si>
  <si>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</si>
  <si>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</si>
  <si>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</si>
  <si>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</si>
  <si>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</si>
  <si>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</si>
  <si>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</si>
  <si>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</si>
  <si>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</si>
  <si>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</si>
  <si>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</si>
  <si>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</si>
  <si>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</si>
  <si>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</si>
  <si>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</si>
  <si>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</si>
  <si>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</si>
  <si>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</si>
  <si>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</si>
  <si>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</si>
  <si>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</si>
  <si>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</si>
  <si>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</si>
  <si>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</si>
  <si>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</si>
  <si>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</si>
  <si>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</si>
  <si>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</si>
  <si>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</si>
  <si>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</si>
  <si>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</si>
  <si>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</si>
  <si>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</si>
  <si>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</si>
  <si>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</si>
  <si>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</si>
  <si>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</si>
  <si>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</si>
  <si>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</si>
  <si>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</si>
  <si>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</si>
  <si>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</si>
  <si>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</si>
  <si>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</si>
  <si>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</si>
  <si>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</si>
  <si>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</si>
  <si>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</si>
  <si>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</si>
  <si>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</si>
  <si>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</si>
  <si>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</si>
  <si>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</si>
  <si>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</si>
  <si>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</si>
  <si>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</si>
  <si>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</si>
  <si>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</si>
  <si>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</si>
  <si>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</si>
  <si>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</si>
  <si>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</si>
  <si>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</si>
  <si>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</si>
  <si>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</si>
  <si>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</si>
  <si>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</si>
  <si>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</si>
  <si>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</si>
  <si>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</si>
  <si>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</si>
  <si>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</si>
  <si>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</si>
  <si>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</si>
  <si>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</si>
  <si>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</si>
  <si>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</si>
  <si>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</si>
  <si>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</si>
  <si>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</si>
  <si>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</si>
  <si>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</si>
  <si>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</si>
  <si>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</si>
  <si>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</si>
  <si>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</si>
  <si>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</si>
  <si>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</si>
  <si>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</si>
  <si>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</si>
  <si>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</si>
  <si>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</si>
  <si>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</si>
  <si>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</si>
  <si>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</si>
  <si>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</si>
  <si>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</si>
  <si>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</si>
  <si>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</si>
  <si>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</si>
  <si>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</si>
  <si>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</si>
  <si>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</si>
  <si>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</si>
  <si>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</si>
  <si>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</si>
  <si>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</si>
  <si>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</si>
  <si>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</si>
  <si>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</si>
  <si>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</si>
  <si>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</si>
  <si>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</si>
  <si>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</si>
  <si>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</si>
  <si>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</si>
  <si>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</si>
  <si>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</si>
  <si>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</si>
  <si>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Jordy Brouwer</t>
  </si>
  <si>
    <t>wirtz</t>
  </si>
  <si>
    <t>vinicius</t>
  </si>
  <si>
    <t>mbappe</t>
  </si>
  <si>
    <t xml:space="preserve">olise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</si>
</sst>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5" zoomScaleNormal="100" workbookViewId="0">
      <selection activeCell="E17" sqref="E17:I17"/>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X132" zoomScaleNormal="100" workbookViewId="0">
      <selection activeCell="AW111" sqref="AW111"/>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3</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P.3 (2)</v>
      </c>
      <c r="F5" s="16" t="str">
        <f t="shared" ca="1" si="2"/>
        <v>P.3 (2)</v>
      </c>
      <c r="G5" s="16"/>
      <c r="H5" s="16" t="str">
        <f t="shared" ca="1" si="3"/>
        <v>P.3 (2)</v>
      </c>
      <c r="I5" s="16" t="str">
        <f t="shared" ca="1" si="4"/>
        <v>P.3 (2)</v>
      </c>
      <c r="J5" s="16"/>
      <c r="K5" s="16" t="str">
        <f t="shared" ca="1" si="5"/>
        <v>P.3 (2)</v>
      </c>
      <c r="L5" s="16" t="str">
        <f t="shared" ca="1" si="6"/>
        <v>P.3 (2)</v>
      </c>
      <c r="M5" s="16"/>
      <c r="N5" s="16" t="str">
        <f t="shared" ca="1" si="7"/>
        <v>P.3 (2)</v>
      </c>
      <c r="O5" s="16" t="str">
        <f t="shared" ca="1" si="8"/>
        <v>P.3 (2)</v>
      </c>
      <c r="P5" s="16"/>
      <c r="Q5" s="16" t="str">
        <f t="shared" ca="1" si="9"/>
        <v>P.3 (2)</v>
      </c>
      <c r="R5" s="16" t="str">
        <f t="shared" ca="1" si="10"/>
        <v>P.3 (2)</v>
      </c>
      <c r="S5" s="16"/>
      <c r="T5" s="16" t="str">
        <f t="shared" ca="1" si="11"/>
        <v>P.3 (2)</v>
      </c>
      <c r="U5" s="16" t="str">
        <f t="shared" ca="1" si="12"/>
        <v>P.3 (2)</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Visitante</v>
      </c>
      <c r="E6" s="16" t="str">
        <f t="shared" ca="1" si="1"/>
        <v>P.3 (2)</v>
      </c>
      <c r="F6" s="16" t="str">
        <f t="shared" ca="1" si="2"/>
        <v>-</v>
      </c>
      <c r="G6" s="16"/>
      <c r="H6" s="16" t="str">
        <f t="shared" ca="1" si="3"/>
        <v>P.3 (2)</v>
      </c>
      <c r="I6" s="16" t="str">
        <f t="shared" ca="1" si="4"/>
        <v>-</v>
      </c>
      <c r="J6" s="16"/>
      <c r="K6" s="16" t="str">
        <f t="shared" ca="1" si="5"/>
        <v>P.3 (2)</v>
      </c>
      <c r="L6" s="16" t="str">
        <f t="shared" ca="1" si="6"/>
        <v>-</v>
      </c>
      <c r="M6" s="16"/>
      <c r="N6" s="16" t="str">
        <f t="shared" ca="1" si="7"/>
        <v>P.3 (2)</v>
      </c>
      <c r="O6" s="16" t="str">
        <f t="shared" ca="1" si="8"/>
        <v>-</v>
      </c>
      <c r="P6" s="16"/>
      <c r="Q6" s="16" t="str">
        <f t="shared" ca="1" si="9"/>
        <v>P.3 (2)</v>
      </c>
      <c r="R6" s="16" t="str">
        <f t="shared" ca="1" si="10"/>
        <v>-</v>
      </c>
      <c r="S6" s="16"/>
      <c r="T6" s="16" t="str">
        <f t="shared" ca="1" si="11"/>
        <v>P.3 (2)</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2</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8</v>
      </c>
      <c r="AS6" s="36">
        <f t="shared" ca="1" si="15"/>
        <v>2</v>
      </c>
      <c r="AT6" s="41">
        <f t="shared" ca="1" si="15"/>
        <v>6</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8</v>
      </c>
      <c r="BK6" s="16">
        <f t="shared" ref="BK6:BK53" ca="1" si="21">+SUMIFS(FG_GolesLocal,FGVisitante,BD6,Ganador,"&lt;&gt;"&amp;"Pendiente",FG_GolesLocal,"&lt;&gt;"&amp;"",FG_GolesVisitante,"&lt;&gt;"&amp;"")+SUMIFS(FG_GolesVisitante,FGLocal,BD6,Ganador,"&lt;&gt;"&amp;"Pendiente",FG_GolesLocal,"&lt;&gt;"&amp;"",FG_GolesVisitante,"&lt;&gt;"&amp;"")</f>
        <v>2</v>
      </c>
      <c r="BL6" s="16">
        <f ca="1">+BJ6-BK6</f>
        <v>6</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P.3 (2)</v>
      </c>
      <c r="G7" s="16"/>
      <c r="H7" s="16" t="str">
        <f t="shared" ca="1" si="3"/>
        <v>-</v>
      </c>
      <c r="I7" s="16" t="str">
        <f t="shared" ca="1" si="4"/>
        <v>P.3 (2)</v>
      </c>
      <c r="J7" s="16"/>
      <c r="K7" s="16" t="str">
        <f t="shared" ca="1" si="5"/>
        <v>-</v>
      </c>
      <c r="L7" s="16" t="str">
        <f t="shared" ca="1" si="6"/>
        <v>P.3 (2)</v>
      </c>
      <c r="M7" s="16"/>
      <c r="N7" s="16" t="str">
        <f t="shared" ca="1" si="7"/>
        <v>-</v>
      </c>
      <c r="O7" s="16" t="str">
        <f t="shared" ca="1" si="8"/>
        <v>P.3 (2)</v>
      </c>
      <c r="P7" s="16"/>
      <c r="Q7" s="16" t="str">
        <f t="shared" ca="1" si="9"/>
        <v>-</v>
      </c>
      <c r="R7" s="16" t="str">
        <f t="shared" ca="1" si="10"/>
        <v>P.3 (2)</v>
      </c>
      <c r="S7" s="16"/>
      <c r="T7" s="16" t="str">
        <f t="shared" ca="1" si="11"/>
        <v>-</v>
      </c>
      <c r="U7" s="16" t="str">
        <f t="shared" ca="1" si="12"/>
        <v>P.3 (2)</v>
      </c>
      <c r="V7" s="17"/>
      <c r="W7" s="660"/>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2">
        <f t="array" aca="1" ref="AK7" ca="1">Ver_flag_visit</f>
        <v>#VALUE!</v>
      </c>
      <c r="AL7" s="37" t="str">
        <f ca="1">IFERROR(INDEX($BD$6:$BD$53,MATCH(AI7,$BN$6:$BN$53,0)),"")</f>
        <v>South Africa</v>
      </c>
      <c r="AM7" s="38">
        <f t="shared" ca="1" si="15"/>
        <v>6</v>
      </c>
      <c r="AN7" s="39">
        <f t="shared" ca="1" si="15"/>
        <v>3</v>
      </c>
      <c r="AO7" s="39">
        <f t="shared" ca="1" si="15"/>
        <v>2</v>
      </c>
      <c r="AP7" s="39">
        <f t="shared" ca="1" si="15"/>
        <v>0</v>
      </c>
      <c r="AQ7" s="39">
        <f t="shared" ca="1" si="15"/>
        <v>1</v>
      </c>
      <c r="AR7" s="39">
        <f t="shared" ca="1" si="15"/>
        <v>5</v>
      </c>
      <c r="AS7" s="39">
        <f t="shared" ca="1" si="15"/>
        <v>5</v>
      </c>
      <c r="AT7" s="43">
        <f t="shared" ca="1" si="15"/>
        <v>0</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6</v>
      </c>
      <c r="BF7" s="16">
        <f t="shared" ref="BF7:BF53" ca="1" si="41">+BG7+BH7+BI7</f>
        <v>3</v>
      </c>
      <c r="BG7" s="16">
        <f t="shared" ca="1" si="17"/>
        <v>2</v>
      </c>
      <c r="BH7" s="16">
        <f t="shared" ca="1" si="18"/>
        <v>0</v>
      </c>
      <c r="BI7" s="16">
        <f t="shared" ca="1" si="19"/>
        <v>1</v>
      </c>
      <c r="BJ7" s="16">
        <f t="shared" ca="1" si="20"/>
        <v>5</v>
      </c>
      <c r="BK7" s="16">
        <f t="shared" ca="1" si="21"/>
        <v>5</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6</v>
      </c>
      <c r="BS7" s="16">
        <f ca="1">BP7+COUNTIFS($BQ$6:$BQ$53,BQ7,$BR$6:BR$53,"&gt;"&amp;BR7,$BC$6:$BC$53,INDEX(T_Equipos[Grupo],MATCH(BD7,T_Equipos[NombreEquipo],0)))</f>
        <v>2</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2</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2</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2</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2</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2</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2</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2</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2</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2</v>
      </c>
      <c r="DE7" s="16"/>
      <c r="DF7" s="16">
        <f t="shared" ref="DF7:DF9" ca="1" si="45">IF(OR(INDEX($AW$6:$AW$97,MATCH($BD7,$AV$6:$AV$97,0))="",DB7="-"),DD7,INDEX($AW$6:$AW$97,MATCH($BD7,$AV$6:$AV$97,0))+DD7/1000)</f>
        <v>2</v>
      </c>
      <c r="DG7" s="16" t="str">
        <f ca="1">IF(DB7="-","-",COUNTIFS(DF$6:DF$53,"&lt;"&amp;DF7,$BC$6:$BC$53,INDEX(T_Equipos[Grupo],MATCH(BD7,T_Equipos[NombreEquipo],0))))</f>
        <v>-</v>
      </c>
      <c r="DH7" s="16">
        <f ca="1">DA7+COUNTIFS(DB$6:DB$53,DB7,DG$6:DG$53,"&lt;"&amp;DG7,$BC$6:$BC$53,INDEX(T_Equipos[Grupo],MATCH(BD7,T_Equipos[NombreEquipo],0)))</f>
        <v>2</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Africa</v>
      </c>
    </row>
    <row r="8" spans="1:121" ht="15.95" customHeight="1">
      <c r="A8" s="16" t="str">
        <f ca="1">+Equipos!B5</f>
        <v>Czech Republic</v>
      </c>
      <c r="B8" s="16"/>
      <c r="C8" s="16"/>
      <c r="D8" s="16" t="str">
        <f t="shared" si="0"/>
        <v>Visitante</v>
      </c>
      <c r="E8" s="16" t="str">
        <f t="shared" ca="1" si="1"/>
        <v>P.3 (2)</v>
      </c>
      <c r="F8" s="16" t="str">
        <f t="shared" ca="1" si="2"/>
        <v>-</v>
      </c>
      <c r="G8" s="16"/>
      <c r="H8" s="16" t="str">
        <f t="shared" ca="1" si="3"/>
        <v>P.3 (2)</v>
      </c>
      <c r="I8" s="16" t="str">
        <f t="shared" ca="1" si="4"/>
        <v>-</v>
      </c>
      <c r="J8" s="16"/>
      <c r="K8" s="16" t="str">
        <f t="shared" ca="1" si="5"/>
        <v>P.3 (2)</v>
      </c>
      <c r="L8" s="16" t="str">
        <f t="shared" ca="1" si="6"/>
        <v>-</v>
      </c>
      <c r="M8" s="16"/>
      <c r="N8" s="16" t="str">
        <f t="shared" ca="1" si="7"/>
        <v>P.3 (2)</v>
      </c>
      <c r="O8" s="16" t="str">
        <f t="shared" ca="1" si="8"/>
        <v>-</v>
      </c>
      <c r="P8" s="16"/>
      <c r="Q8" s="16" t="str">
        <f t="shared" ca="1" si="9"/>
        <v>P.3 (2)</v>
      </c>
      <c r="R8" s="16" t="str">
        <f t="shared" ca="1" si="10"/>
        <v>-</v>
      </c>
      <c r="S8" s="16"/>
      <c r="T8" s="16" t="str">
        <f t="shared" ca="1" si="11"/>
        <v>P.3 (2)</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3</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1</v>
      </c>
      <c r="AN8" s="39">
        <f t="shared" ca="1" si="15"/>
        <v>3</v>
      </c>
      <c r="AO8" s="39">
        <f t="shared" ca="1" si="15"/>
        <v>0</v>
      </c>
      <c r="AP8" s="39">
        <f t="shared" ca="1" si="15"/>
        <v>1</v>
      </c>
      <c r="AQ8" s="39">
        <f t="shared" ca="1" si="15"/>
        <v>2</v>
      </c>
      <c r="AR8" s="39">
        <f t="shared" ca="1" si="15"/>
        <v>3</v>
      </c>
      <c r="AS8" s="39">
        <f t="shared" ca="1" si="15"/>
        <v>6</v>
      </c>
      <c r="AT8" s="43">
        <f t="shared" ca="1" si="15"/>
        <v>-3</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2</v>
      </c>
      <c r="BK8" s="16">
        <f t="shared" ca="1" si="21"/>
        <v>5</v>
      </c>
      <c r="BL8" s="16">
        <f t="shared" ca="1" si="42"/>
        <v>-3</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P.3 (2)</v>
      </c>
      <c r="BU8" s="16">
        <f t="shared" ca="1" si="24"/>
        <v>0</v>
      </c>
      <c r="BV8" s="16">
        <f t="shared" ca="1" si="25"/>
        <v>1</v>
      </c>
      <c r="BW8" s="16">
        <f t="shared" ca="1" si="26"/>
        <v>0</v>
      </c>
      <c r="BX8" s="16">
        <f ca="1">IF($BT8="-","-",BU8*3+BV8)</f>
        <v>1</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P.3 (2)</v>
      </c>
      <c r="CA8" s="16">
        <f t="shared" ca="1" si="27"/>
        <v>1</v>
      </c>
      <c r="CB8" s="16">
        <f t="shared" ca="1" si="28"/>
        <v>1</v>
      </c>
      <c r="CC8" s="16">
        <f ca="1">IF($BZ8="-","-",CA8-CB8)</f>
        <v>0</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P.3 (2)</v>
      </c>
      <c r="CF8" s="16">
        <f t="shared" ca="1" si="29"/>
        <v>1</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P.3 (2)</v>
      </c>
      <c r="CI8" s="16">
        <f t="shared" ca="1" si="30"/>
        <v>0</v>
      </c>
      <c r="CJ8" s="16">
        <f t="shared" ca="1" si="31"/>
        <v>1</v>
      </c>
      <c r="CK8" s="16">
        <f t="shared" ca="1" si="32"/>
        <v>0</v>
      </c>
      <c r="CL8" s="16">
        <f ca="1">IF($CH8="-","-",CI8*3+CJ8)</f>
        <v>1</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P.3 (2)</v>
      </c>
      <c r="CO8" s="16">
        <f t="shared" ca="1" si="33"/>
        <v>1</v>
      </c>
      <c r="CP8" s="16">
        <f t="shared" ca="1" si="34"/>
        <v>1</v>
      </c>
      <c r="CQ8" s="16">
        <f ca="1">IF($CN8="-","-",CO8-CP8)</f>
        <v>0</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P.3 (2)</v>
      </c>
      <c r="CT8" s="16">
        <f t="shared" ca="1" si="35"/>
        <v>1</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P.3 (2)</v>
      </c>
      <c r="CW8" s="16">
        <f t="shared" ca="1" si="36"/>
        <v>-3</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P.3 (2)</v>
      </c>
      <c r="CZ8" s="16">
        <f t="shared" ca="1" si="37"/>
        <v>2</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Local</v>
      </c>
      <c r="E9" s="16" t="str">
        <f t="shared" ca="1" si="1"/>
        <v>-</v>
      </c>
      <c r="F9" s="16" t="str">
        <f t="shared" ca="1" si="2"/>
        <v>P.3 (2)</v>
      </c>
      <c r="G9" s="16"/>
      <c r="H9" s="16" t="str">
        <f t="shared" ca="1" si="3"/>
        <v>-</v>
      </c>
      <c r="I9" s="16" t="str">
        <f t="shared" ca="1" si="4"/>
        <v>P.3 (2)</v>
      </c>
      <c r="J9" s="16"/>
      <c r="K9" s="16" t="str">
        <f t="shared" ca="1" si="5"/>
        <v>-</v>
      </c>
      <c r="L9" s="16" t="str">
        <f t="shared" ca="1" si="6"/>
        <v>P.3 (2)</v>
      </c>
      <c r="M9" s="16"/>
      <c r="N9" s="16" t="str">
        <f t="shared" ca="1" si="7"/>
        <v>-</v>
      </c>
      <c r="O9" s="16" t="str">
        <f t="shared" ca="1" si="8"/>
        <v>P.3 (2)</v>
      </c>
      <c r="P9" s="16"/>
      <c r="Q9" s="16" t="str">
        <f t="shared" ca="1" si="9"/>
        <v>-</v>
      </c>
      <c r="R9" s="16" t="str">
        <f t="shared" ca="1" si="10"/>
        <v>P.3 (2)</v>
      </c>
      <c r="S9" s="16"/>
      <c r="T9" s="16" t="str">
        <f t="shared" ca="1" si="11"/>
        <v>-</v>
      </c>
      <c r="U9" s="16" t="str">
        <f t="shared" ca="1" si="12"/>
        <v>P.3 (2)</v>
      </c>
      <c r="V9" s="17"/>
      <c r="W9" s="661"/>
      <c r="X9" s="28">
        <f ca="1">Horarios!C9</f>
        <v>46198.125</v>
      </c>
      <c r="Y9" s="29">
        <f ca="1">Horarios!C9</f>
        <v>46198.125</v>
      </c>
      <c r="Z9" s="30" t="str">
        <f>$Z$8</f>
        <v>R3</v>
      </c>
      <c r="AA9" s="31" t="str">
        <f ca="1">A6</f>
        <v>South Africa</v>
      </c>
      <c r="AB9" s="52" t="e" cm="1" vm="2">
        <f t="array" aca="1" ref="AB9" ca="1">Ver_flag_local</f>
        <v>#VALUE!</v>
      </c>
      <c r="AC9" s="53">
        <v>2</v>
      </c>
      <c r="AD9" s="54">
        <v>1</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1</v>
      </c>
      <c r="AN9" s="47">
        <f t="shared" ca="1" si="15"/>
        <v>3</v>
      </c>
      <c r="AO9" s="47">
        <f t="shared" ca="1" si="15"/>
        <v>0</v>
      </c>
      <c r="AP9" s="47">
        <f t="shared" ca="1" si="15"/>
        <v>1</v>
      </c>
      <c r="AQ9" s="47">
        <f t="shared" ca="1" si="15"/>
        <v>2</v>
      </c>
      <c r="AR9" s="47">
        <f t="shared" ca="1" si="15"/>
        <v>2</v>
      </c>
      <c r="AS9" s="47">
        <f t="shared" ca="1" si="15"/>
        <v>5</v>
      </c>
      <c r="AT9" s="48">
        <f t="shared" ca="1" si="15"/>
        <v>-3</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3</v>
      </c>
      <c r="BK9" s="16">
        <f t="shared" ca="1" si="21"/>
        <v>6</v>
      </c>
      <c r="BL9" s="16">
        <f t="shared" ca="1" si="42"/>
        <v>-3</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-3</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P.3 (2)</v>
      </c>
      <c r="CZ9" s="16">
        <f t="shared" ca="1" si="37"/>
        <v>3</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0</v>
      </c>
      <c r="BF10" s="16">
        <f t="shared" ca="1" si="41"/>
        <v>3</v>
      </c>
      <c r="BG10" s="16">
        <f t="shared" ca="1" si="17"/>
        <v>0</v>
      </c>
      <c r="BH10" s="16">
        <f t="shared" ca="1" si="18"/>
        <v>0</v>
      </c>
      <c r="BI10" s="16">
        <f t="shared" ca="1" si="19"/>
        <v>3</v>
      </c>
      <c r="BJ10" s="16">
        <f t="shared" ca="1" si="20"/>
        <v>2</v>
      </c>
      <c r="BK10" s="16">
        <f t="shared" ca="1" si="21"/>
        <v>6</v>
      </c>
      <c r="BL10" s="16">
        <f t="shared" ca="1" si="42"/>
        <v>-4</v>
      </c>
      <c r="BM10" s="16" t="str">
        <f t="shared" ca="1" si="22"/>
        <v>4B</v>
      </c>
      <c r="BN10" s="16" t="str">
        <f t="shared" ca="1" si="23"/>
        <v>4B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4</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4</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4</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4</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4</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4</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4</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4</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4</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4</v>
      </c>
      <c r="DE10" s="16"/>
      <c r="DF10" s="16">
        <f t="shared" ref="DF10:DF53" ca="1" si="52">IF(OR(INDEX($AW$6:$AW$97,MATCH($BD10,$AV$6:$AV$97,0))="",DB10="-"),DD10,INDEX($AW$6:$AW$97,MATCH($BD10,$AV$6:$AV$97,0))+DD10/1000)</f>
        <v>4</v>
      </c>
      <c r="DG10" s="16" t="str">
        <f ca="1">IF(DB10="-","-",COUNTIFS(DF$6:DF$53,"&lt;"&amp;DF10,$BC$6:$BC$53,INDEX(T_Equipos[Grupo],MATCH(BD10,T_Equipos[NombreEquipo],0))))</f>
        <v>-</v>
      </c>
      <c r="DH10" s="16">
        <f ca="1">DA10+COUNTIFS(DB$6:DB$53,DB10,DG$6:DG$53,"&lt;"&amp;DG10,$BC$6:$BC$53,INDEX(T_Equipos[Grupo],MATCH(BD10,T_Equipos[NombreEquipo],0)))</f>
        <v>4</v>
      </c>
      <c r="DI10" s="16"/>
      <c r="DJ10" s="16">
        <f t="shared" ca="1" si="38"/>
        <v>1</v>
      </c>
      <c r="DK10" s="16">
        <f t="shared" ca="1" si="39"/>
        <v>12</v>
      </c>
      <c r="DL10" s="16">
        <f t="shared" ca="1" si="40"/>
        <v>2</v>
      </c>
      <c r="DM10" s="16" t="str">
        <f t="shared" ca="1" si="46"/>
        <v>1.2</v>
      </c>
      <c r="DN10" s="16" t="e" cm="1" vm="5">
        <f t="array" aca="1" ref="DN10" ca="1">OFFSET(Horarios!$P$3,DJ10-1,0,DL10,1)</f>
        <v>#VALUE!</v>
      </c>
      <c r="DO10" s="16"/>
      <c r="DP10" s="16" t="s">
        <v>660</v>
      </c>
      <c r="DQ10" s="16" t="str">
        <f t="shared" ca="1" si="47"/>
        <v>Bosnia and Herzegovina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7</v>
      </c>
      <c r="BF11" s="16">
        <f t="shared" ca="1" si="41"/>
        <v>3</v>
      </c>
      <c r="BG11" s="16">
        <f t="shared" ca="1" si="17"/>
        <v>2</v>
      </c>
      <c r="BH11" s="16">
        <f t="shared" ca="1" si="18"/>
        <v>1</v>
      </c>
      <c r="BI11" s="16">
        <f t="shared" ca="1" si="19"/>
        <v>0</v>
      </c>
      <c r="BJ11" s="16">
        <f t="shared" ca="1" si="20"/>
        <v>5</v>
      </c>
      <c r="BK11" s="16">
        <f t="shared" ca="1" si="21"/>
        <v>3</v>
      </c>
      <c r="BL11" s="16">
        <f t="shared" ca="1" si="42"/>
        <v>2</v>
      </c>
      <c r="BM11" s="16" t="str">
        <f t="shared" ca="1" si="22"/>
        <v>1B</v>
      </c>
      <c r="BN11" s="16" t="str">
        <f t="shared" ca="1" si="23"/>
        <v>1B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7</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(2)</v>
      </c>
      <c r="BU11" s="16">
        <f t="shared" ca="1" si="24"/>
        <v>0</v>
      </c>
      <c r="BV11" s="16">
        <f t="shared" ca="1" si="25"/>
        <v>1</v>
      </c>
      <c r="BW11" s="16">
        <f t="shared" ca="1" si="26"/>
        <v>0</v>
      </c>
      <c r="BX11" s="16">
        <f t="shared" ca="1" si="48"/>
        <v>1</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(2)</v>
      </c>
      <c r="CA11" s="16">
        <f t="shared" ca="1" si="27"/>
        <v>2</v>
      </c>
      <c r="CB11" s="16">
        <f t="shared" ca="1" si="28"/>
        <v>2</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(2)</v>
      </c>
      <c r="CF11" s="16">
        <f t="shared" ca="1" si="29"/>
        <v>2</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(2)</v>
      </c>
      <c r="CI11" s="16">
        <f t="shared" ca="1" si="30"/>
        <v>0</v>
      </c>
      <c r="CJ11" s="16">
        <f t="shared" ca="1" si="31"/>
        <v>1</v>
      </c>
      <c r="CK11" s="16">
        <f t="shared" ca="1" si="32"/>
        <v>0</v>
      </c>
      <c r="CL11" s="16">
        <f t="shared" ca="1" si="50"/>
        <v>1</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(2)</v>
      </c>
      <c r="CO11" s="16">
        <f t="shared" ca="1" si="33"/>
        <v>2</v>
      </c>
      <c r="CP11" s="16">
        <f t="shared" ca="1" si="34"/>
        <v>2</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(2)</v>
      </c>
      <c r="CT11" s="16">
        <f t="shared" ca="1" si="35"/>
        <v>2</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(2)</v>
      </c>
      <c r="CW11" s="16">
        <f t="shared" ca="1" si="36"/>
        <v>2</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(2)</v>
      </c>
      <c r="CZ11" s="16">
        <f t="shared" ca="1" si="37"/>
        <v>5</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(2)</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1</v>
      </c>
      <c r="DE11" s="16"/>
      <c r="DF11" s="16">
        <f t="shared" ca="1" si="52"/>
        <v>1</v>
      </c>
      <c r="DG11" s="16">
        <f ca="1">IF(DB11="-","-",COUNTIFS(DF$6:DF$53,"&lt;"&amp;DF11,$BC$6:$BC$53,INDEX(T_Equipos[Grupo],MATCH(BD11,T_Equipos[NombreEquipo],0))))</f>
        <v>0</v>
      </c>
      <c r="DH11" s="16">
        <f ca="1">DA11+COUNTIFS(DB$6:DB$53,DB11,DG$6:DG$53,"&lt;"&amp;DG11,$BC$6:$BC$53,INDEX(T_Equipos[Grupo],MATCH(BD11,T_Equipos[NombreEquipo],0)))</f>
        <v>1</v>
      </c>
      <c r="DI11" s="16"/>
      <c r="DJ11" s="16">
        <f t="shared" ca="1" si="38"/>
        <v>1</v>
      </c>
      <c r="DK11" s="16">
        <f t="shared" ca="1" si="39"/>
        <v>12</v>
      </c>
      <c r="DL11" s="16">
        <f t="shared" ca="1" si="40"/>
        <v>2</v>
      </c>
      <c r="DM11" s="16" t="str">
        <f t="shared" ca="1" si="46"/>
        <v>1.2</v>
      </c>
      <c r="DN11" s="16" t="e" cm="1" vm="5">
        <f t="array" aca="1" ref="DN11" ca="1">OFFSET(Horarios!$P$3,DJ11-1,0,DL11,1)</f>
        <v>#VALUE!</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v>
      </c>
      <c r="F12" s="16" t="str">
        <f t="shared" ref="F12:F17" ca="1" si="55">IF(D12="Pendiente","-",INDEX($BT$6:$BT$53,MATCH($AF12,$BD$6:$BD$53,0)))</f>
        <v>P.1 (2)</v>
      </c>
      <c r="G12" s="16"/>
      <c r="H12" s="16" t="str">
        <f t="shared" ref="H12:H17" ca="1" si="56">IF(D12="Pendiente","-",INDEX($BZ$6:$BZ$53,MATCH($AA12,$BD$6:$BD$53,0)))</f>
        <v>-</v>
      </c>
      <c r="I12" s="16" t="str">
        <f t="shared" ref="I12:I17" ca="1" si="57">IF(D12="Pendiente","-",INDEX($BZ$6:$BZ$53,MATCH($AF12,$BD$6:$BD$53,0)))</f>
        <v>P.1 (2)</v>
      </c>
      <c r="J12" s="16"/>
      <c r="K12" s="16" t="str">
        <f t="shared" ref="K12:K17" ca="1" si="58">IF(D12="Pendiente","-",INDEX($CE$6:$CE$53,MATCH($AA12,$BD$6:$BD$53,0)))</f>
        <v>-</v>
      </c>
      <c r="L12" s="16" t="str">
        <f t="shared" ref="L12:L17" ca="1" si="59">IF(D12="Pendiente","-",INDEX($CE$6:$CE$53,MATCH($AF12,$BD$6:$BD$53,0)))</f>
        <v>P.1 (2)</v>
      </c>
      <c r="M12" s="16"/>
      <c r="N12" s="16" t="str">
        <f t="shared" ref="N12:N17" ca="1" si="60">IF(D12="Pendiente","-",INDEX($CH$6:$CH$53,MATCH($AA12,$BD$6:$BD$53,0)))</f>
        <v>-</v>
      </c>
      <c r="O12" s="16" t="str">
        <f t="shared" ref="O12:O17" ca="1" si="61">IF(D12="Pendiente","-",INDEX($CH$6:$CH$53,MATCH($AF12,$BD$6:$BD$53,0)))</f>
        <v>P.1 (2)</v>
      </c>
      <c r="P12" s="16"/>
      <c r="Q12" s="16" t="str">
        <f t="shared" ref="Q12:Q17" ca="1" si="62">IF(D12="Pendiente","-",INDEX($CN$6:$CN$53,MATCH($AA12,$BD$6:$BD$53,0)))</f>
        <v>-</v>
      </c>
      <c r="R12" s="16" t="str">
        <f t="shared" ref="R12:R17" ca="1" si="63">IF(D12="Pendiente","-",INDEX($CN$6:$CN$53,MATCH($AF12,$BD$6:$BD$53,0)))</f>
        <v>P.1 (2)</v>
      </c>
      <c r="S12" s="16"/>
      <c r="T12" s="16" t="str">
        <f t="shared" ref="T12:T17" ca="1" si="64">IF(D12="Pendiente","-",INDEX($CS$6:$CS$53,MATCH($AA12,$BD$6:$BD$53,0)))</f>
        <v>-</v>
      </c>
      <c r="U12" s="16" t="str">
        <f t="shared" ref="U12:U17" ca="1" si="65">IF(D12="Pendiente","-",INDEX($CS$6:$CS$53,MATCH($AF12,$BD$6:$BD$53,0)))</f>
        <v>P.1 (2)</v>
      </c>
      <c r="V12" s="17"/>
      <c r="W12" s="662" t="s">
        <v>1</v>
      </c>
      <c r="X12" s="24">
        <f ca="1">Horarios!C12</f>
        <v>46185.875</v>
      </c>
      <c r="Y12" s="25">
        <f ca="1">Horarios!C12</f>
        <v>46185.875</v>
      </c>
      <c r="Z12" s="26" t="str">
        <f>$Z$4</f>
        <v>R1</v>
      </c>
      <c r="AA12" s="27" t="str">
        <f ca="1">A13</f>
        <v>Canada</v>
      </c>
      <c r="AB12" s="49" t="e" cm="1" vm="6">
        <f t="array" aca="1" ref="AB12" ca="1">Ver_flag_local</f>
        <v>#VALUE!</v>
      </c>
      <c r="AC12" s="50">
        <v>1</v>
      </c>
      <c r="AD12" s="51">
        <v>2</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3</v>
      </c>
      <c r="BF12" s="16">
        <f t="shared" ca="1" si="41"/>
        <v>3</v>
      </c>
      <c r="BG12" s="16">
        <f t="shared" ca="1" si="17"/>
        <v>1</v>
      </c>
      <c r="BH12" s="16">
        <f t="shared" ca="1" si="18"/>
        <v>0</v>
      </c>
      <c r="BI12" s="16">
        <f t="shared" ca="1" si="19"/>
        <v>2</v>
      </c>
      <c r="BJ12" s="16">
        <f t="shared" ca="1" si="20"/>
        <v>4</v>
      </c>
      <c r="BK12" s="16">
        <f t="shared" ca="1" si="21"/>
        <v>4</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3</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62"/>
      <c r="X13" s="24">
        <f ca="1">Horarios!C13</f>
        <v>46186.875</v>
      </c>
      <c r="Y13" s="25">
        <f ca="1">Horarios!C13</f>
        <v>46186.875</v>
      </c>
      <c r="Z13" s="26" t="str">
        <f>$Z$4</f>
        <v>R1</v>
      </c>
      <c r="AA13" s="27" t="str">
        <f ca="1">A15</f>
        <v>Qatar</v>
      </c>
      <c r="AB13" s="49" t="e" cm="1" vm="8">
        <f t="array" aca="1" ref="AB13" ca="1">Ver_flag_local</f>
        <v>#VALUE!</v>
      </c>
      <c r="AC13" s="50">
        <v>1</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3</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2</v>
      </c>
      <c r="CB13" s="16">
        <f t="shared" ca="1" si="28"/>
        <v>2</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2</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2</v>
      </c>
      <c r="CP13" s="16">
        <f t="shared" ca="1" si="34"/>
        <v>2</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2</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2</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5</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2</v>
      </c>
      <c r="DE13" s="16"/>
      <c r="DF13" s="16">
        <f t="shared" ca="1" si="52"/>
        <v>2</v>
      </c>
      <c r="DG13" s="16">
        <f ca="1">IF(DB13="-","-",COUNTIFS(DF$6:DF$53,"&lt;"&amp;DF13,$BC$6:$BC$53,INDEX(T_Equipos[Grupo],MATCH(BD13,T_Equipos[NombreEquipo],0))))</f>
        <v>1</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Canada</v>
      </c>
    </row>
    <row r="14" spans="1:121" ht="15.95" customHeight="1">
      <c r="A14" s="16" t="str">
        <f ca="1">+Equipos!B7</f>
        <v>Bosnia and Herzegovina</v>
      </c>
      <c r="B14" s="16"/>
      <c r="C14" s="16"/>
      <c r="D14" s="16" t="str">
        <f t="shared" si="53"/>
        <v>Empate</v>
      </c>
      <c r="E14" s="16" t="str">
        <f t="shared" ca="1" si="54"/>
        <v>P.1 (2)</v>
      </c>
      <c r="F14" s="16" t="str">
        <f t="shared" ca="1" si="55"/>
        <v>P.1 (2)</v>
      </c>
      <c r="G14" s="16"/>
      <c r="H14" s="16" t="str">
        <f t="shared" ca="1" si="56"/>
        <v>P.1 (2)</v>
      </c>
      <c r="I14" s="16" t="str">
        <f t="shared" ca="1" si="57"/>
        <v>P.1 (2)</v>
      </c>
      <c r="J14" s="16"/>
      <c r="K14" s="16" t="str">
        <f t="shared" ca="1" si="58"/>
        <v>P.1 (2)</v>
      </c>
      <c r="L14" s="16" t="str">
        <f t="shared" ca="1" si="59"/>
        <v>P.1 (2)</v>
      </c>
      <c r="M14" s="16"/>
      <c r="N14" s="16" t="str">
        <f t="shared" ca="1" si="60"/>
        <v>P.1 (2)</v>
      </c>
      <c r="O14" s="16" t="str">
        <f t="shared" ca="1" si="61"/>
        <v>P.1 (2)</v>
      </c>
      <c r="P14" s="16"/>
      <c r="Q14" s="16" t="str">
        <f t="shared" ca="1" si="62"/>
        <v>P.1 (2)</v>
      </c>
      <c r="R14" s="16" t="str">
        <f t="shared" ca="1" si="63"/>
        <v>P.1 (2)</v>
      </c>
      <c r="S14" s="16"/>
      <c r="T14" s="16" t="str">
        <f t="shared" ca="1" si="64"/>
        <v>P.1 (2)</v>
      </c>
      <c r="U14" s="16" t="str">
        <f t="shared" ca="1" si="65"/>
        <v>P.1 (2)</v>
      </c>
      <c r="V14" s="17"/>
      <c r="W14" s="662"/>
      <c r="X14" s="24">
        <f ca="1">Horarios!C14</f>
        <v>46191.875</v>
      </c>
      <c r="Y14" s="25">
        <f ca="1">Horarios!C14</f>
        <v>46191.875</v>
      </c>
      <c r="Z14" s="26" t="str">
        <f>$Z$6</f>
        <v>R2</v>
      </c>
      <c r="AA14" s="27" t="str">
        <f ca="1">A16</f>
        <v>Switzerland</v>
      </c>
      <c r="AB14" s="49" t="e" cm="1" vm="9">
        <f t="array" aca="1" ref="AB14" ca="1">Ver_flag_local</f>
        <v>#VALUE!</v>
      </c>
      <c r="AC14" s="50">
        <v>2</v>
      </c>
      <c r="AD14" s="51">
        <v>2</v>
      </c>
      <c r="AE14" s="595" t="e" cm="1" vm="7">
        <f t="array" aca="1" ref="AE14" ca="1">Ver_flag_visit</f>
        <v>#VALUE!</v>
      </c>
      <c r="AF14" s="32" t="str">
        <f ca="1">A14</f>
        <v>Bosnia and Herzegovina</v>
      </c>
      <c r="AG14" s="323">
        <f t="shared" si="66"/>
        <v>1</v>
      </c>
      <c r="AH14" s="195">
        <v>26</v>
      </c>
      <c r="AI14" s="181" t="str">
        <f>AJ14&amp;$B$12</f>
        <v>1B</v>
      </c>
      <c r="AJ14" s="71">
        <v>1</v>
      </c>
      <c r="AK14" s="601" t="e" cm="1" vm="7">
        <f t="array" aca="1" ref="AK14" ca="1">Ver_flag_visit</f>
        <v>#VALUE!</v>
      </c>
      <c r="AL14" s="34" t="str">
        <f ca="1">IFERROR(INDEX($BD$6:$BD$53,MATCH(AI14,$BN$6:$BN$53,0)),"")</f>
        <v>Bosnia and Herzegovina</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3</v>
      </c>
      <c r="AT14" s="72">
        <f t="shared" ca="1" si="69"/>
        <v>2</v>
      </c>
      <c r="AU14" s="330">
        <f ca="1">INDEX($DL$6:$DL$53,MATCH(AI14,$DP$6:$DP$53,0))</f>
        <v>2</v>
      </c>
      <c r="AV14" s="182" t="str">
        <f ca="1">INDEX($BD$6:$BD$53,MATCH(AI14,$BM$6:$BM$53,0))</f>
        <v>Bosnia and Herzegovina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2</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Visitante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6">
        <f t="array" aca="1" ref="AB15" ca="1">Ver_flag_local</f>
        <v>#VALUE!</v>
      </c>
      <c r="AC15" s="50">
        <v>1</v>
      </c>
      <c r="AD15" s="51">
        <v>3</v>
      </c>
      <c r="AE15" s="595" t="e" cm="1" vm="8">
        <f t="array" aca="1" ref="AE15" ca="1">Ver_flag_visit</f>
        <v>#VALUE!</v>
      </c>
      <c r="AF15" s="32" t="str">
        <f ca="1">A15</f>
        <v>Qatar</v>
      </c>
      <c r="AG15" s="323">
        <f t="shared" si="66"/>
        <v>1</v>
      </c>
      <c r="AH15" s="195">
        <v>27</v>
      </c>
      <c r="AI15" s="181" t="str">
        <f t="shared" ref="AI15:AI17" si="70">AJ15&amp;$B$12</f>
        <v>2B</v>
      </c>
      <c r="AJ15" s="73">
        <v>2</v>
      </c>
      <c r="AK15" s="602" t="e" cm="1" vm="9">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5</v>
      </c>
      <c r="AS15" s="39">
        <f t="shared" ca="1" si="69"/>
        <v>3</v>
      </c>
      <c r="AT15" s="74">
        <f t="shared" ca="1" si="69"/>
        <v>2</v>
      </c>
      <c r="AU15" s="330">
        <f ca="1">INDEX($DL$6:$DL$53,MATCH(AI15,$DP$6:$DP$53,0))</f>
        <v>2</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5</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P.1 (2)</v>
      </c>
      <c r="F16" s="16" t="str">
        <f t="shared" ca="1" si="55"/>
        <v>-</v>
      </c>
      <c r="G16" s="16"/>
      <c r="H16" s="16" t="str">
        <f t="shared" ca="1" si="56"/>
        <v>P.1 (2)</v>
      </c>
      <c r="I16" s="16" t="str">
        <f t="shared" ca="1" si="57"/>
        <v>-</v>
      </c>
      <c r="J16" s="16"/>
      <c r="K16" s="16" t="str">
        <f t="shared" ca="1" si="58"/>
        <v>P.1 (2)</v>
      </c>
      <c r="L16" s="16" t="str">
        <f t="shared" ca="1" si="59"/>
        <v>-</v>
      </c>
      <c r="M16" s="16"/>
      <c r="N16" s="16" t="str">
        <f t="shared" ca="1" si="60"/>
        <v>P.1 (2)</v>
      </c>
      <c r="O16" s="16" t="str">
        <f t="shared" ca="1" si="61"/>
        <v>-</v>
      </c>
      <c r="P16" s="16"/>
      <c r="Q16" s="16" t="str">
        <f t="shared" ca="1" si="62"/>
        <v>P.1 (2)</v>
      </c>
      <c r="R16" s="16" t="str">
        <f t="shared" ca="1" si="63"/>
        <v>-</v>
      </c>
      <c r="S16" s="16"/>
      <c r="T16" s="16" t="str">
        <f t="shared" ca="1" si="64"/>
        <v>P.1 (2)</v>
      </c>
      <c r="U16" s="16" t="str">
        <f t="shared" ca="1" si="65"/>
        <v>-</v>
      </c>
      <c r="V16" s="17"/>
      <c r="W16" s="662"/>
      <c r="X16" s="24">
        <f ca="1">Horarios!C16</f>
        <v>46197.875</v>
      </c>
      <c r="Y16" s="25">
        <f ca="1">Horarios!C16</f>
        <v>46197.875</v>
      </c>
      <c r="Z16" s="26" t="str">
        <f>$Z$8</f>
        <v>R3</v>
      </c>
      <c r="AA16" s="27" t="str">
        <f ca="1">A16</f>
        <v>Switzerland</v>
      </c>
      <c r="AB16" s="49" t="e" cm="1" vm="9">
        <f t="array" aca="1" ref="AB16" ca="1">Ver_flag_local</f>
        <v>#VALUE!</v>
      </c>
      <c r="AC16" s="50">
        <v>1</v>
      </c>
      <c r="AD16" s="51">
        <v>0</v>
      </c>
      <c r="AE16" s="595" t="e" cm="1" vm="6">
        <f t="array" aca="1" ref="AE16" ca="1">Ver_flag_visit</f>
        <v>#VALUE!</v>
      </c>
      <c r="AF16" s="32" t="str">
        <f ca="1">A13</f>
        <v>Canada</v>
      </c>
      <c r="AG16" s="323">
        <f t="shared" si="66"/>
        <v>1</v>
      </c>
      <c r="AH16" s="195">
        <v>51</v>
      </c>
      <c r="AI16" s="181" t="str">
        <f t="shared" si="70"/>
        <v>3B</v>
      </c>
      <c r="AJ16" s="73">
        <v>3</v>
      </c>
      <c r="AK16" s="602" t="e" cm="1" vm="8">
        <f t="array" aca="1" ref="AK16" ca="1">Ver_flag_visit</f>
        <v>#VALUE!</v>
      </c>
      <c r="AL16" s="37" t="str">
        <f ca="1">IFERROR(INDEX($BD$6:$BD$53,MATCH(AI16,$BN$6:$BN$53,0)),"")</f>
        <v>Qatar</v>
      </c>
      <c r="AM16" s="38">
        <f t="shared" ca="1" si="69"/>
        <v>3</v>
      </c>
      <c r="AN16" s="39">
        <f t="shared" ca="1" si="69"/>
        <v>3</v>
      </c>
      <c r="AO16" s="39">
        <f t="shared" ca="1" si="69"/>
        <v>1</v>
      </c>
      <c r="AP16" s="39">
        <f t="shared" ca="1" si="69"/>
        <v>0</v>
      </c>
      <c r="AQ16" s="39">
        <f t="shared" ca="1" si="69"/>
        <v>2</v>
      </c>
      <c r="AR16" s="39">
        <f t="shared" ca="1" si="69"/>
        <v>4</v>
      </c>
      <c r="AS16" s="39">
        <f t="shared" ca="1" si="69"/>
        <v>4</v>
      </c>
      <c r="AT16" s="74">
        <f t="shared" ca="1" si="69"/>
        <v>0</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8</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P.1 (2)</v>
      </c>
      <c r="F17" s="16" t="str">
        <f t="shared" ca="1" si="55"/>
        <v>-</v>
      </c>
      <c r="G17" s="16"/>
      <c r="H17" s="16" t="str">
        <f t="shared" ca="1" si="56"/>
        <v>P.1 (2)</v>
      </c>
      <c r="I17" s="16" t="str">
        <f t="shared" ca="1" si="57"/>
        <v>-</v>
      </c>
      <c r="J17" s="16"/>
      <c r="K17" s="16" t="str">
        <f t="shared" ca="1" si="58"/>
        <v>P.1 (2)</v>
      </c>
      <c r="L17" s="16" t="str">
        <f t="shared" ca="1" si="59"/>
        <v>-</v>
      </c>
      <c r="M17" s="16"/>
      <c r="N17" s="16" t="str">
        <f t="shared" ca="1" si="60"/>
        <v>P.1 (2)</v>
      </c>
      <c r="O17" s="16" t="str">
        <f t="shared" ca="1" si="61"/>
        <v>-</v>
      </c>
      <c r="P17" s="16"/>
      <c r="Q17" s="16" t="str">
        <f t="shared" ca="1" si="62"/>
        <v>P.1 (2)</v>
      </c>
      <c r="R17" s="16" t="str">
        <f t="shared" ca="1" si="63"/>
        <v>-</v>
      </c>
      <c r="S17" s="16"/>
      <c r="T17" s="16" t="str">
        <f t="shared" ca="1" si="64"/>
        <v>P.1 (2)</v>
      </c>
      <c r="U17" s="16" t="str">
        <f t="shared" ca="1" si="65"/>
        <v>-</v>
      </c>
      <c r="V17" s="17"/>
      <c r="W17" s="663"/>
      <c r="X17" s="28">
        <f ca="1">Horarios!C17</f>
        <v>46197.875</v>
      </c>
      <c r="Y17" s="29">
        <f ca="1">Horarios!C17</f>
        <v>46197.875</v>
      </c>
      <c r="Z17" s="30" t="str">
        <f>$Z$8</f>
        <v>R3</v>
      </c>
      <c r="AA17" s="31" t="str">
        <f ca="1">A14</f>
        <v>Bosnia and Herzegovina</v>
      </c>
      <c r="AB17" s="52" t="e" cm="1" vm="7">
        <f t="array" aca="1" ref="AB17" ca="1">Ver_flag_local</f>
        <v>#VALUE!</v>
      </c>
      <c r="AC17" s="53">
        <v>1</v>
      </c>
      <c r="AD17" s="54">
        <v>0</v>
      </c>
      <c r="AE17" s="596" t="e" cm="1" vm="8">
        <f t="array" aca="1" ref="AE17" ca="1">Ver_flag_visit</f>
        <v>#VALUE!</v>
      </c>
      <c r="AF17" s="33" t="str">
        <f ca="1">A15</f>
        <v>Qatar</v>
      </c>
      <c r="AG17" s="323">
        <f t="shared" si="66"/>
        <v>1</v>
      </c>
      <c r="AH17" s="195">
        <v>52</v>
      </c>
      <c r="AI17" s="181" t="str">
        <f t="shared" si="70"/>
        <v>4B</v>
      </c>
      <c r="AJ17" s="75">
        <v>4</v>
      </c>
      <c r="AK17" s="603" t="e" cm="1" vm="6">
        <f t="array" aca="1" ref="AK17" ca="1">Ver_flag_visit</f>
        <v>#VALUE!</v>
      </c>
      <c r="AL17" s="76" t="str">
        <f ca="1">IFERROR(INDEX($BD$6:$BD$53,MATCH(AI17,$BN$6:$BN$53,0)),"")</f>
        <v>Canada</v>
      </c>
      <c r="AM17" s="77">
        <f t="shared" ca="1" si="69"/>
        <v>0</v>
      </c>
      <c r="AN17" s="78">
        <f t="shared" ca="1" si="69"/>
        <v>3</v>
      </c>
      <c r="AO17" s="78">
        <f t="shared" ca="1" si="69"/>
        <v>0</v>
      </c>
      <c r="AP17" s="78">
        <f t="shared" ca="1" si="69"/>
        <v>0</v>
      </c>
      <c r="AQ17" s="78">
        <f t="shared" ca="1" si="69"/>
        <v>3</v>
      </c>
      <c r="AR17" s="78">
        <f t="shared" ca="1" si="69"/>
        <v>2</v>
      </c>
      <c r="AS17" s="78">
        <f t="shared" ca="1" si="69"/>
        <v>6</v>
      </c>
      <c r="AT17" s="79">
        <f t="shared" ca="1" si="69"/>
        <v>-4</v>
      </c>
      <c r="AU17" s="330">
        <f ca="1">INDEX($DL$6:$DL$53,MATCH(AI17,$DP$6:$DP$53,0))</f>
        <v>1</v>
      </c>
      <c r="AV17" s="182" t="str">
        <f ca="1">INDEX($BD$6:$BD$53,MATCH(AI17,$BM$6:$BM$53,0))</f>
        <v>Canada</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6</v>
      </c>
      <c r="BK18" s="16">
        <f t="shared" ca="1" si="21"/>
        <v>3</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4</v>
      </c>
      <c r="BK19" s="16">
        <f t="shared" ca="1" si="21"/>
        <v>5</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10">
        <f t="array" aca="1" ref="AB20" ca="1">Ver_flag_local</f>
        <v>#VALUE!</v>
      </c>
      <c r="AC20" s="50">
        <v>3</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3</v>
      </c>
      <c r="BK20" s="16">
        <f t="shared" ca="1" si="21"/>
        <v>4</v>
      </c>
      <c r="BL20" s="16">
        <f t="shared" ca="1" si="42"/>
        <v>-1</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2">
        <f t="array" aca="1" ref="AB21" ca="1">Ver_flag_local</f>
        <v>#VALUE!</v>
      </c>
      <c r="AC21" s="50">
        <v>0</v>
      </c>
      <c r="AD21" s="51">
        <v>1</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4</v>
      </c>
      <c r="BK21" s="16">
        <f t="shared" ca="1" si="21"/>
        <v>5</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3">
        <f t="array" aca="1" ref="AB22" ca="1">Ver_flag_local</f>
        <v>#VALUE!</v>
      </c>
      <c r="AC22" s="50">
        <v>1</v>
      </c>
      <c r="AD22" s="51">
        <v>3</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2</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10</v>
      </c>
      <c r="BK22" s="16">
        <f t="shared" ca="1" si="21"/>
        <v>4</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5</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4</v>
      </c>
      <c r="BF23" s="16">
        <f t="shared" ca="1" si="41"/>
        <v>3</v>
      </c>
      <c r="BG23" s="16">
        <f t="shared" ca="1" si="17"/>
        <v>1</v>
      </c>
      <c r="BH23" s="16">
        <f t="shared" ca="1" si="18"/>
        <v>1</v>
      </c>
      <c r="BI23" s="16">
        <f t="shared" ca="1" si="19"/>
        <v>1</v>
      </c>
      <c r="BJ23" s="16">
        <f t="shared" ca="1" si="20"/>
        <v>4</v>
      </c>
      <c r="BK23" s="16">
        <f t="shared" ca="1" si="21"/>
        <v>6</v>
      </c>
      <c r="BL23" s="16">
        <f t="shared" ca="1" si="42"/>
        <v>-2</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4</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P.2 (2)</v>
      </c>
      <c r="BU23" s="16">
        <f t="shared" ca="1" si="24"/>
        <v>0</v>
      </c>
      <c r="BV23" s="16">
        <f t="shared" ca="1" si="25"/>
        <v>1</v>
      </c>
      <c r="BW23" s="16">
        <f t="shared" ca="1" si="26"/>
        <v>0</v>
      </c>
      <c r="BX23" s="16">
        <f t="shared" ca="1" si="48"/>
        <v>1</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P.2 (2)</v>
      </c>
      <c r="CA23" s="16">
        <f t="shared" ca="1" si="27"/>
        <v>1</v>
      </c>
      <c r="CB23" s="16">
        <f t="shared" ca="1" si="28"/>
        <v>1</v>
      </c>
      <c r="CC23" s="16">
        <f t="shared" ca="1" si="49"/>
        <v>0</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P.2 (2)</v>
      </c>
      <c r="CF23" s="16">
        <f t="shared" ca="1" si="29"/>
        <v>1</v>
      </c>
      <c r="CG23" s="16">
        <f ca="1">CD23+COUNTIFS($CE$6:$CE$53,CE23,$CF$6:CF$53,"&gt;"&amp;CF23,$BC$6:$BC$53,INDEX(T_Equipos[Grupo],MATCH(BD23,T_Equipos[NombreEquipo],0)))</f>
        <v>2</v>
      </c>
      <c r="CH23" s="16" t="str">
        <f ca="1">IF(COUNTIFS($CG$6:$CG$53,CG23,$BC$6:$BC$53,INDEX(T_Equipos[Grupo],MATCH(BD23,T_Equipos[NombreEquipo],0)))=1,"-","P."&amp;CG23&amp;" ("&amp;COUNTIFS($CG$6:$CG$53,CG23,$BC$6:$BC$53,INDEX(T_Equipos[Grupo],MATCH(BD23,T_Equipos[NombreEquipo],0)))&amp;")")</f>
        <v>P.2 (2)</v>
      </c>
      <c r="CI23" s="16">
        <f t="shared" ca="1" si="30"/>
        <v>0</v>
      </c>
      <c r="CJ23" s="16">
        <f t="shared" ca="1" si="31"/>
        <v>1</v>
      </c>
      <c r="CK23" s="16">
        <f t="shared" ca="1" si="32"/>
        <v>0</v>
      </c>
      <c r="CL23" s="16">
        <f t="shared" ca="1" si="50"/>
        <v>1</v>
      </c>
      <c r="CM23" s="16">
        <f ca="1">CG23+COUNTIFS($CH$6:$CH$53,CH23,$CL$6:CL$53,"&gt;"&amp;CL23,$BC$6:$BC$53,INDEX(T_Equipos[Grupo],MATCH(BD23,T_Equipos[NombreEquipo],0)))</f>
        <v>2</v>
      </c>
      <c r="CN23" s="16" t="str">
        <f ca="1">IF(COUNTIFS($CM$6:$CM$53,CM23,$BC$6:$BC$53,INDEX(T_Equipos[Grupo],MATCH(BD23,T_Equipos[NombreEquipo],0)))=1,"-","P."&amp;CM23&amp;" ("&amp;COUNTIFS($CM$6:$CM$53,CM23,$BC$6:$BC$53,INDEX(T_Equipos[Grupo],MATCH(BD23,T_Equipos[NombreEquipo],0)))&amp;")")</f>
        <v>P.2 (2)</v>
      </c>
      <c r="CO23" s="16">
        <f t="shared" ca="1" si="33"/>
        <v>1</v>
      </c>
      <c r="CP23" s="16">
        <f t="shared" ca="1" si="34"/>
        <v>1</v>
      </c>
      <c r="CQ23" s="16">
        <f t="shared" ca="1" si="51"/>
        <v>0</v>
      </c>
      <c r="CR23" s="16">
        <f ca="1">CM23+COUNTIFS($CN$6:$CN$53,CN23,$CQ$6:CQ$53,"&gt;"&amp;CQ23,$BC$6:$BC$53,INDEX(T_Equipos[Grupo],MATCH(BD23,T_Equipos[NombreEquipo],0)))</f>
        <v>2</v>
      </c>
      <c r="CS23" s="16" t="str">
        <f ca="1">IF(COUNTIFS($CR$6:$CR$53,CR23,$BC$6:$BC$53,INDEX(T_Equipos[Grupo],MATCH(BD23,T_Equipos[NombreEquipo],0)))=1,"-","P."&amp;CR23&amp;" ("&amp;COUNTIFS($CR$6:$CR$53,CR23,$BC$6:$BC$53,INDEX(T_Equipos[Grupo],MATCH(BD23,T_Equipos[NombreEquipo],0)))&amp;")")</f>
        <v>P.2 (2)</v>
      </c>
      <c r="CT23" s="16">
        <f t="shared" ca="1" si="35"/>
        <v>1</v>
      </c>
      <c r="CU23" s="16">
        <f ca="1">CR23+COUNTIFS($CS$6:$CS$53,CS23,$CT$6:CT$53,"&gt;"&amp;CT23,$BC$6:$BC$53,INDEX(T_Equipos[Grupo],MATCH(BD23,T_Equipos[NombreEquipo],0)))</f>
        <v>2</v>
      </c>
      <c r="CV23" s="16" t="str">
        <f ca="1">IF(COUNTIFS($CU$6:$CU$53,CU23,$BC$6:$BC$53,INDEX(T_Equipos[Grupo],MATCH(BD23,T_Equipos[NombreEquipo],0)))=1,"-","P."&amp;CU23&amp;" ("&amp;COUNTIFS($CU$6:$CU$53,CU23,$BC$6:$BC$53,INDEX(T_Equipos[Grupo],MATCH(BD23,T_Equipos[NombreEquipo],0)))&amp;")")</f>
        <v>P.2 (2)</v>
      </c>
      <c r="CW23" s="16">
        <f t="shared" ca="1" si="36"/>
        <v>-2</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3">
        <f t="array" aca="1" ref="AB24" ca="1">Ver_flag_local</f>
        <v>#VALUE!</v>
      </c>
      <c r="AC24" s="50">
        <v>1</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5</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1">
        <f t="array" aca="1" ref="AB25" ca="1">Ver_flag_local</f>
        <v>#VALUE!</v>
      </c>
      <c r="AC25" s="53">
        <v>3</v>
      </c>
      <c r="AD25" s="54">
        <v>1</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8</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0</v>
      </c>
      <c r="BF25" s="16">
        <f t="shared" ca="1" si="41"/>
        <v>3</v>
      </c>
      <c r="BG25" s="16">
        <f t="shared" ca="1" si="17"/>
        <v>0</v>
      </c>
      <c r="BH25" s="16">
        <f t="shared" ca="1" si="18"/>
        <v>0</v>
      </c>
      <c r="BI25" s="16">
        <f t="shared" ca="1" si="19"/>
        <v>3</v>
      </c>
      <c r="BJ25" s="16">
        <f t="shared" ca="1" si="20"/>
        <v>2</v>
      </c>
      <c r="BK25" s="16">
        <f t="shared" ca="1" si="21"/>
        <v>5</v>
      </c>
      <c r="BL25" s="16">
        <f t="shared" ca="1" si="42"/>
        <v>-3</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8</v>
      </c>
      <c r="BK26" s="16">
        <f t="shared" ca="1" si="21"/>
        <v>2</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2</v>
      </c>
      <c r="BK28" s="16">
        <f t="shared" ca="1" si="21"/>
        <v>5</v>
      </c>
      <c r="BL28" s="16">
        <f t="shared" ca="1" si="42"/>
        <v>-3</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4">
        <f t="array" aca="1" ref="AB30" ca="1">Ver_flag_local</f>
        <v>#VALUE!</v>
      </c>
      <c r="AC30" s="50">
        <v>1</v>
      </c>
      <c r="AD30" s="51">
        <v>1</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3</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4</v>
      </c>
      <c r="BF30" s="16">
        <f t="shared" ca="1" si="41"/>
        <v>3</v>
      </c>
      <c r="BG30" s="16">
        <f t="shared" ca="1" si="17"/>
        <v>1</v>
      </c>
      <c r="BH30" s="16">
        <f t="shared" ca="1" si="18"/>
        <v>1</v>
      </c>
      <c r="BI30" s="16">
        <f t="shared" ca="1" si="19"/>
        <v>1</v>
      </c>
      <c r="BJ30" s="16">
        <f t="shared" ca="1" si="20"/>
        <v>5</v>
      </c>
      <c r="BK30" s="16">
        <f t="shared" ca="1" si="21"/>
        <v>5</v>
      </c>
      <c r="BL30" s="16">
        <f t="shared" ca="1" si="42"/>
        <v>0</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4</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P.2 (2)</v>
      </c>
      <c r="BU30" s="16">
        <f t="shared" ca="1" si="24"/>
        <v>0</v>
      </c>
      <c r="BV30" s="16">
        <f t="shared" ca="1" si="25"/>
        <v>1</v>
      </c>
      <c r="BW30" s="16">
        <f t="shared" ca="1" si="26"/>
        <v>0</v>
      </c>
      <c r="BX30" s="16">
        <f t="shared" ca="1" si="48"/>
        <v>1</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P.2 (2)</v>
      </c>
      <c r="CA30" s="16">
        <f t="shared" ca="1" si="27"/>
        <v>1</v>
      </c>
      <c r="CB30" s="16">
        <f t="shared" ca="1" si="28"/>
        <v>1</v>
      </c>
      <c r="CC30" s="16">
        <f t="shared" ca="1" si="49"/>
        <v>0</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P.2 (2)</v>
      </c>
      <c r="CF30" s="16">
        <f t="shared" ca="1" si="29"/>
        <v>1</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P.2 (2)</v>
      </c>
      <c r="CI30" s="16">
        <f t="shared" ca="1" si="30"/>
        <v>0</v>
      </c>
      <c r="CJ30" s="16">
        <f t="shared" ca="1" si="31"/>
        <v>1</v>
      </c>
      <c r="CK30" s="16">
        <f t="shared" ca="1" si="32"/>
        <v>0</v>
      </c>
      <c r="CL30" s="16">
        <f t="shared" ca="1" si="50"/>
        <v>1</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P.2 (2)</v>
      </c>
      <c r="CO30" s="16">
        <f t="shared" ca="1" si="33"/>
        <v>1</v>
      </c>
      <c r="CP30" s="16">
        <f t="shared" ca="1" si="34"/>
        <v>1</v>
      </c>
      <c r="CQ30" s="16">
        <f t="shared" ca="1" si="51"/>
        <v>0</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P.2 (2)</v>
      </c>
      <c r="CT30" s="16">
        <f t="shared" ca="1" si="35"/>
        <v>1</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P.2 (2)</v>
      </c>
      <c r="CW30" s="16">
        <f t="shared" ca="1" si="36"/>
        <v>0</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P.2 (2)</v>
      </c>
      <c r="CZ30" s="16">
        <f t="shared" ca="1" si="37"/>
        <v>5</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Egypt</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4</v>
      </c>
      <c r="AN31" s="39">
        <f t="shared" ca="1" si="107"/>
        <v>3</v>
      </c>
      <c r="AO31" s="39">
        <f t="shared" ca="1" si="107"/>
        <v>1</v>
      </c>
      <c r="AP31" s="39">
        <f t="shared" ca="1" si="107"/>
        <v>1</v>
      </c>
      <c r="AQ31" s="39">
        <f t="shared" ca="1" si="107"/>
        <v>1</v>
      </c>
      <c r="AR31" s="39">
        <f t="shared" ca="1" si="107"/>
        <v>4</v>
      </c>
      <c r="AS31" s="39">
        <f t="shared" ca="1" si="107"/>
        <v>5</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9</v>
      </c>
      <c r="BF31" s="16">
        <f t="shared" ca="1" si="41"/>
        <v>3</v>
      </c>
      <c r="BG31" s="16">
        <f t="shared" ca="1" si="17"/>
        <v>3</v>
      </c>
      <c r="BH31" s="16">
        <f t="shared" ca="1" si="18"/>
        <v>0</v>
      </c>
      <c r="BI31" s="16">
        <f t="shared" ca="1" si="19"/>
        <v>0</v>
      </c>
      <c r="BJ31" s="16">
        <f t="shared" ca="1" si="20"/>
        <v>7</v>
      </c>
      <c r="BK31" s="16">
        <f t="shared" ca="1" si="21"/>
        <v>3</v>
      </c>
      <c r="BL31" s="16">
        <f t="shared" ca="1" si="42"/>
        <v>4</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9</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Belgium</v>
      </c>
    </row>
    <row r="32" spans="1:121" ht="15.95"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7">
        <f t="array" aca="1" ref="AB32" ca="1">Ver_flag_local</f>
        <v>#VALUE!</v>
      </c>
      <c r="AC32" s="50">
        <v>1</v>
      </c>
      <c r="AD32" s="51">
        <v>3</v>
      </c>
      <c r="AE32" s="595" t="e" cm="1" vm="14">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4</v>
      </c>
      <c r="AS32" s="39">
        <f t="shared" ca="1" si="107"/>
        <v>5</v>
      </c>
      <c r="AT32" s="43">
        <f t="shared" ca="1" si="107"/>
        <v>-1</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4</v>
      </c>
      <c r="BK32" s="16">
        <f t="shared" ca="1" si="21"/>
        <v>4</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P.2 (2)</v>
      </c>
      <c r="CZ32" s="16">
        <f t="shared" ca="1" si="37"/>
        <v>4</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5">
        <f t="array" aca="1" ref="AB33" ca="1">Ver_flag_local</f>
        <v>#VALUE!</v>
      </c>
      <c r="AC33" s="53">
        <v>2</v>
      </c>
      <c r="AD33" s="54">
        <v>1</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2</v>
      </c>
      <c r="AN33" s="47">
        <f t="shared" ca="1" si="107"/>
        <v>3</v>
      </c>
      <c r="AO33" s="47">
        <f t="shared" ca="1" si="107"/>
        <v>0</v>
      </c>
      <c r="AP33" s="47">
        <f t="shared" ca="1" si="107"/>
        <v>2</v>
      </c>
      <c r="AQ33" s="47">
        <f t="shared" ca="1" si="107"/>
        <v>1</v>
      </c>
      <c r="AR33" s="47">
        <f t="shared" ca="1" si="107"/>
        <v>3</v>
      </c>
      <c r="AS33" s="47">
        <f t="shared" ca="1" si="107"/>
        <v>4</v>
      </c>
      <c r="AT33" s="48">
        <f t="shared" ca="1" si="107"/>
        <v>-1</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3</v>
      </c>
      <c r="BK33" s="16">
        <f t="shared" ca="1" si="21"/>
        <v>7</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3</v>
      </c>
      <c r="BL34" s="16">
        <f t="shared" ca="1" si="42"/>
        <v>3</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2</v>
      </c>
      <c r="BK35" s="16">
        <f t="shared" ca="1" si="21"/>
        <v>6</v>
      </c>
      <c r="BL35" s="16">
        <f t="shared" ca="1" si="42"/>
        <v>-4</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Saudi Arabia</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P.2 (2)</v>
      </c>
      <c r="G36" s="16"/>
      <c r="H36" s="16" t="str">
        <f t="shared" ref="H36:H41" ca="1" si="114">IF(D36="Pendiente","-",INDEX($BZ$6:$BZ$53,MATCH($AA36,$BD$6:$BD$53,0)))</f>
        <v>-</v>
      </c>
      <c r="I36" s="16" t="str">
        <f t="shared" ref="I36:I41" ca="1" si="115">IF(D36="Pendiente","-",INDEX($BZ$6:$BZ$53,MATCH($AF36,$BD$6:$BD$53,0)))</f>
        <v>P.2 (2)</v>
      </c>
      <c r="J36" s="16"/>
      <c r="K36" s="16" t="str">
        <f t="shared" ref="K36:K41" ca="1" si="116">IF(D36="Pendiente","-",INDEX($CE$6:$CE$53,MATCH($AA36,$BD$6:$BD$53,0)))</f>
        <v>-</v>
      </c>
      <c r="L36" s="16" t="str">
        <f t="shared" ref="L36:L41" ca="1" si="117">IF(D36="Pendiente","-",INDEX($CE$6:$CE$53,MATCH($AF36,$BD$6:$BD$53,0)))</f>
        <v>P.2 (2)</v>
      </c>
      <c r="M36" s="16"/>
      <c r="N36" s="16" t="str">
        <f t="shared" ref="N36:N41" ca="1" si="118">IF(D36="Pendiente","-",INDEX($CH$6:$CH$53,MATCH($AA36,$BD$6:$BD$53,0)))</f>
        <v>-</v>
      </c>
      <c r="O36" s="16" t="str">
        <f t="shared" ref="O36:O41" ca="1" si="119">IF(D36="Pendiente","-",INDEX($CH$6:$CH$53,MATCH($AF36,$BD$6:$BD$53,0)))</f>
        <v>P.2 (2)</v>
      </c>
      <c r="P36" s="16"/>
      <c r="Q36" s="16" t="str">
        <f t="shared" ref="Q36:Q41" ca="1" si="120">IF(D36="Pendiente","-",INDEX($CN$6:$CN$53,MATCH($AA36,$BD$6:$BD$53,0)))</f>
        <v>-</v>
      </c>
      <c r="R36" s="16" t="str">
        <f t="shared" ref="R36:R41" ca="1" si="121">IF(D36="Pendiente","-",INDEX($CN$6:$CN$53,MATCH($AF36,$BD$6:$BD$53,0)))</f>
        <v>P.2 (2)</v>
      </c>
      <c r="S36" s="16"/>
      <c r="T36" s="16" t="str">
        <f t="shared" ref="T36:T41" ca="1" si="122">IF(D36="Pendiente","-",INDEX($CS$6:$CS$53,MATCH($AA36,$BD$6:$BD$53,0)))</f>
        <v>-</v>
      </c>
      <c r="U36" s="16" t="str">
        <f t="shared" ref="U36:U41" ca="1" si="123">IF(D36="Pendiente","-",INDEX($CS$6:$CS$53,MATCH($AF36,$BD$6:$BD$53,0)))</f>
        <v>P.2 (2)</v>
      </c>
      <c r="V36" s="17"/>
      <c r="W36" s="675" t="s">
        <v>3</v>
      </c>
      <c r="X36" s="24">
        <f ca="1">Horarios!C36</f>
        <v>46187.791666666664</v>
      </c>
      <c r="Y36" s="25">
        <f ca="1">Horarios!C36</f>
        <v>46187.791666666664</v>
      </c>
      <c r="Z36" s="26" t="str">
        <f>$Z$4</f>
        <v>R1</v>
      </c>
      <c r="AA36" s="27" t="str">
        <f ca="1">A37</f>
        <v>Germany</v>
      </c>
      <c r="AB36" s="49" t="e" cm="1" vm="18">
        <f t="array" aca="1" ref="AB36" ca="1">Ver_flag_local</f>
        <v>#VALUE!</v>
      </c>
      <c r="AC36" s="50">
        <v>5</v>
      </c>
      <c r="AD36" s="51">
        <v>2</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5</v>
      </c>
      <c r="BF36" s="16">
        <f t="shared" ca="1" si="41"/>
        <v>3</v>
      </c>
      <c r="BG36" s="16">
        <f t="shared" ca="1" si="17"/>
        <v>1</v>
      </c>
      <c r="BH36" s="16">
        <f t="shared" ca="1" si="18"/>
        <v>2</v>
      </c>
      <c r="BI36" s="16">
        <f t="shared" ca="1" si="19"/>
        <v>0</v>
      </c>
      <c r="BJ36" s="16">
        <f t="shared" ca="1" si="20"/>
        <v>4</v>
      </c>
      <c r="BK36" s="16">
        <f t="shared" ca="1" si="21"/>
        <v>3</v>
      </c>
      <c r="BL36" s="16">
        <f t="shared" ca="1" si="42"/>
        <v>1</v>
      </c>
      <c r="BM36" s="16" t="str">
        <f t="shared" ca="1" si="22"/>
        <v>2H</v>
      </c>
      <c r="BN36" s="16" t="str">
        <f t="shared" ca="1" si="23"/>
        <v>2H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5</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2</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2</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2</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2</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2</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2</v>
      </c>
      <c r="DE36" s="16"/>
      <c r="DF36" s="16">
        <f t="shared" ca="1" si="52"/>
        <v>2</v>
      </c>
      <c r="DG36" s="16" t="str">
        <f ca="1">IF(DB36="-","-",COUNTIFS(DF$6:DF$53,"&lt;"&amp;DF36,$BC$6:$BC$53,INDEX(T_Equipos[Grupo],MATCH(BD36,T_Equipos[NombreEquipo],0))))</f>
        <v>-</v>
      </c>
      <c r="DH36" s="16">
        <f ca="1">DA36+COUNTIFS(DB$6:DB$53,DB36,DG$6:DG$53,"&lt;"&amp;DG36,$BC$6:$BC$53,INDEX(T_Equipos[Grupo],MATCH(BD36,T_Equipos[NombreEquipo],0)))</f>
        <v>2</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Uruguay</v>
      </c>
    </row>
    <row r="37" spans="1:121" ht="15.95" customHeight="1">
      <c r="A37" s="16" t="str">
        <f ca="1">+Equipos!B18</f>
        <v>Germany</v>
      </c>
      <c r="B37" s="16"/>
      <c r="C37" s="16"/>
      <c r="D37" s="16" t="str">
        <f t="shared" si="111"/>
        <v>Local</v>
      </c>
      <c r="E37" s="16" t="str">
        <f t="shared" ca="1" si="112"/>
        <v>P.2 (2)</v>
      </c>
      <c r="F37" s="16" t="str">
        <f t="shared" ca="1" si="113"/>
        <v>-</v>
      </c>
      <c r="G37" s="16"/>
      <c r="H37" s="16" t="str">
        <f t="shared" ca="1" si="114"/>
        <v>P.2 (2)</v>
      </c>
      <c r="I37" s="16" t="str">
        <f t="shared" ca="1" si="115"/>
        <v>-</v>
      </c>
      <c r="J37" s="16"/>
      <c r="K37" s="16" t="str">
        <f t="shared" ca="1" si="116"/>
        <v>P.2 (2)</v>
      </c>
      <c r="L37" s="16" t="str">
        <f t="shared" ca="1" si="117"/>
        <v>-</v>
      </c>
      <c r="M37" s="16"/>
      <c r="N37" s="16" t="str">
        <f t="shared" ca="1" si="118"/>
        <v>P.2 (2)</v>
      </c>
      <c r="O37" s="16" t="str">
        <f t="shared" ca="1" si="119"/>
        <v>-</v>
      </c>
      <c r="P37" s="16"/>
      <c r="Q37" s="16" t="str">
        <f t="shared" ca="1" si="120"/>
        <v>P.2 (2)</v>
      </c>
      <c r="R37" s="16" t="str">
        <f t="shared" ca="1" si="121"/>
        <v>-</v>
      </c>
      <c r="S37" s="16"/>
      <c r="T37" s="16" t="str">
        <f t="shared" ca="1" si="122"/>
        <v>P.2 (2)</v>
      </c>
      <c r="U37" s="16" t="str">
        <f t="shared" ca="1" si="123"/>
        <v>-</v>
      </c>
      <c r="V37" s="17"/>
      <c r="W37" s="675"/>
      <c r="X37" s="24">
        <f ca="1">Horarios!C37</f>
        <v>46188.041666666664</v>
      </c>
      <c r="Y37" s="25">
        <f ca="1">Horarios!C37</f>
        <v>46188.041666666664</v>
      </c>
      <c r="Z37" s="26" t="str">
        <f>$Z$4</f>
        <v>R1</v>
      </c>
      <c r="AA37" s="27" t="str">
        <f ca="1">A39</f>
        <v>Ivory Coast</v>
      </c>
      <c r="AB37" s="49" t="e" cm="1" vm="20">
        <f t="array" aca="1" ref="AB37" ca="1">Ver_flag_local</f>
        <v>#VALUE!</v>
      </c>
      <c r="AC37" s="50">
        <v>2</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5</v>
      </c>
      <c r="BK37" s="16">
        <f t="shared" ca="1" si="21"/>
        <v>5</v>
      </c>
      <c r="BL37" s="16">
        <f t="shared" ca="1" si="42"/>
        <v>0</v>
      </c>
      <c r="BM37" s="16" t="str">
        <f t="shared" ca="1" si="22"/>
        <v>3H</v>
      </c>
      <c r="BN37" s="16" t="str">
        <f t="shared" ca="1" si="23"/>
        <v>3H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3</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3</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3</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3</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3</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3</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3</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3</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3</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3</v>
      </c>
      <c r="DE37" s="16"/>
      <c r="DF37" s="16">
        <f t="shared" ca="1" si="52"/>
        <v>3</v>
      </c>
      <c r="DG37" s="16" t="str">
        <f ca="1">IF(DB37="-","-",COUNTIFS(DF$6:DF$53,"&lt;"&amp;DF37,$BC$6:$BC$53,INDEX(T_Equipos[Grupo],MATCH(BD37,T_Equipos[NombreEquipo],0))))</f>
        <v>-</v>
      </c>
      <c r="DH37" s="16">
        <f ca="1">DA37+COUNTIFS(DB$6:DB$53,DB37,DG$6:DG$53,"&lt;"&amp;DG37,$BC$6:$BC$53,INDEX(T_Equipos[Grupo],MATCH(BD37,T_Equipos[NombreEquipo],0)))</f>
        <v>3</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75"/>
      <c r="X38" s="24">
        <f ca="1">Horarios!C38</f>
        <v>46193.916666666664</v>
      </c>
      <c r="Y38" s="25">
        <f ca="1">Horarios!C38</f>
        <v>46193.916666666664</v>
      </c>
      <c r="Z38" s="26" t="str">
        <f>$Z$6</f>
        <v>R2</v>
      </c>
      <c r="AA38" s="27" t="str">
        <f ca="1">A37</f>
        <v>Germany</v>
      </c>
      <c r="AB38" s="49" t="e" cm="1" vm="18">
        <f t="array" aca="1" ref="AB38" ca="1">Ver_flag_local</f>
        <v>#VALUE!</v>
      </c>
      <c r="AC38" s="50">
        <v>3</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10</v>
      </c>
      <c r="AS38" s="36">
        <f t="shared" ca="1" si="127"/>
        <v>4</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7</v>
      </c>
      <c r="BK38" s="16">
        <f t="shared" ca="1" si="21"/>
        <v>4</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Visitante</v>
      </c>
      <c r="E39" s="16" t="str">
        <f t="shared" ca="1" si="112"/>
        <v>-</v>
      </c>
      <c r="F39" s="16" t="str">
        <f t="shared" ca="1" si="113"/>
        <v>P.2 (2)</v>
      </c>
      <c r="G39" s="16"/>
      <c r="H39" s="16" t="str">
        <f t="shared" ca="1" si="114"/>
        <v>-</v>
      </c>
      <c r="I39" s="16" t="str">
        <f t="shared" ca="1" si="115"/>
        <v>P.2 (2)</v>
      </c>
      <c r="J39" s="16"/>
      <c r="K39" s="16" t="str">
        <f t="shared" ca="1" si="116"/>
        <v>-</v>
      </c>
      <c r="L39" s="16" t="str">
        <f t="shared" ca="1" si="117"/>
        <v>P.2 (2)</v>
      </c>
      <c r="M39" s="16"/>
      <c r="N39" s="16" t="str">
        <f t="shared" ca="1" si="118"/>
        <v>-</v>
      </c>
      <c r="O39" s="16" t="str">
        <f t="shared" ca="1" si="119"/>
        <v>P.2 (2)</v>
      </c>
      <c r="P39" s="16"/>
      <c r="Q39" s="16" t="str">
        <f t="shared" ca="1" si="120"/>
        <v>-</v>
      </c>
      <c r="R39" s="16" t="str">
        <f t="shared" ca="1" si="121"/>
        <v>P.2 (2)</v>
      </c>
      <c r="S39" s="16"/>
      <c r="T39" s="16" t="str">
        <f t="shared" ca="1" si="122"/>
        <v>-</v>
      </c>
      <c r="U39" s="16" t="str">
        <f t="shared" ca="1" si="123"/>
        <v>P.2 (2)</v>
      </c>
      <c r="V39" s="17"/>
      <c r="W39" s="675"/>
      <c r="X39" s="24">
        <f ca="1">Horarios!C39</f>
        <v>46194.083333333336</v>
      </c>
      <c r="Y39" s="25">
        <f ca="1">Horarios!C39</f>
        <v>46194.083333333336</v>
      </c>
      <c r="Z39" s="26" t="str">
        <f>$Z$6</f>
        <v>R2</v>
      </c>
      <c r="AA39" s="27" t="str">
        <f ca="1">A40</f>
        <v>Ecuador</v>
      </c>
      <c r="AB39" s="49" t="e" cm="1" vm="21">
        <f t="array" aca="1" ref="AB39" ca="1">Ver_flag_local</f>
        <v>#VALUE!</v>
      </c>
      <c r="AC39" s="50">
        <v>0</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4</v>
      </c>
      <c r="AS39" s="39">
        <f t="shared" ca="1" si="127"/>
        <v>5</v>
      </c>
      <c r="AT39" s="43">
        <f t="shared" ca="1" si="127"/>
        <v>-1</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5</v>
      </c>
      <c r="BF39" s="16">
        <f t="shared" ca="1" si="41"/>
        <v>3</v>
      </c>
      <c r="BG39" s="16">
        <f t="shared" ca="1" si="17"/>
        <v>1</v>
      </c>
      <c r="BH39" s="16">
        <f t="shared" ca="1" si="18"/>
        <v>2</v>
      </c>
      <c r="BI39" s="16">
        <f t="shared" ca="1" si="19"/>
        <v>0</v>
      </c>
      <c r="BJ39" s="16">
        <f t="shared" ca="1" si="20"/>
        <v>6</v>
      </c>
      <c r="BK39" s="16">
        <f t="shared" ca="1" si="21"/>
        <v>4</v>
      </c>
      <c r="BL39" s="16">
        <f t="shared" ca="1" si="42"/>
        <v>2</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5</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Empate</v>
      </c>
      <c r="E40" s="16" t="str">
        <f t="shared" ca="1" si="112"/>
        <v>P.2 (2)</v>
      </c>
      <c r="F40" s="16" t="str">
        <f t="shared" ca="1" si="113"/>
        <v>P.2 (2)</v>
      </c>
      <c r="G40" s="16"/>
      <c r="H40" s="16" t="str">
        <f t="shared" ca="1" si="114"/>
        <v>P.2 (2)</v>
      </c>
      <c r="I40" s="16" t="str">
        <f t="shared" ca="1" si="115"/>
        <v>P.2 (2)</v>
      </c>
      <c r="J40" s="16"/>
      <c r="K40" s="16" t="str">
        <f t="shared" ca="1" si="116"/>
        <v>P.2 (2)</v>
      </c>
      <c r="L40" s="16" t="str">
        <f t="shared" ca="1" si="117"/>
        <v>P.2 (2)</v>
      </c>
      <c r="M40" s="16"/>
      <c r="N40" s="16" t="str">
        <f t="shared" ca="1" si="118"/>
        <v>P.2 (2)</v>
      </c>
      <c r="O40" s="16" t="str">
        <f t="shared" ca="1" si="119"/>
        <v>P.2 (2)</v>
      </c>
      <c r="P40" s="16"/>
      <c r="Q40" s="16" t="str">
        <f t="shared" ca="1" si="120"/>
        <v>P.2 (2)</v>
      </c>
      <c r="R40" s="16" t="str">
        <f t="shared" ca="1" si="121"/>
        <v>P.2 (2)</v>
      </c>
      <c r="S40" s="16"/>
      <c r="T40" s="16" t="str">
        <f t="shared" ca="1" si="122"/>
        <v>P.2 (2)</v>
      </c>
      <c r="U40" s="16" t="str">
        <f t="shared" ca="1" si="123"/>
        <v>P.2 (2)</v>
      </c>
      <c r="V40" s="17"/>
      <c r="W40" s="675"/>
      <c r="X40" s="24">
        <f ca="1">Horarios!C40</f>
        <v>46198.916666666664</v>
      </c>
      <c r="Y40" s="25">
        <f ca="1">Horarios!C40</f>
        <v>46198.916666666664</v>
      </c>
      <c r="Z40" s="26" t="str">
        <f>$Z$8</f>
        <v>R3</v>
      </c>
      <c r="AA40" s="27" t="str">
        <f ca="1">A38</f>
        <v>Curaçao</v>
      </c>
      <c r="AB40" s="49" t="e" cm="1" vm="19">
        <f t="array" aca="1" ref="AB40" ca="1">Ver_flag_local</f>
        <v>#VALUE!</v>
      </c>
      <c r="AC40" s="50">
        <v>1</v>
      </c>
      <c r="AD40" s="51">
        <v>1</v>
      </c>
      <c r="AE40" s="595" t="e" cm="1" vm="20">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Curaçao</v>
      </c>
      <c r="AM40" s="38">
        <f t="shared" ca="1" si="127"/>
        <v>4</v>
      </c>
      <c r="AN40" s="39">
        <f t="shared" ca="1" si="127"/>
        <v>3</v>
      </c>
      <c r="AO40" s="39">
        <f t="shared" ca="1" si="127"/>
        <v>1</v>
      </c>
      <c r="AP40" s="39">
        <f t="shared" ca="1" si="127"/>
        <v>1</v>
      </c>
      <c r="AQ40" s="39">
        <f t="shared" ca="1" si="127"/>
        <v>1</v>
      </c>
      <c r="AR40" s="39">
        <f t="shared" ca="1" si="127"/>
        <v>4</v>
      </c>
      <c r="AS40" s="39">
        <f t="shared" ca="1" si="127"/>
        <v>6</v>
      </c>
      <c r="AT40" s="43">
        <f t="shared" ca="1" si="127"/>
        <v>-2</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3</v>
      </c>
      <c r="BK40" s="16">
        <f t="shared" ca="1" si="21"/>
        <v>8</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21">
        <f t="array" aca="1" ref="AK41" ca="1">Ver_flag_visit</f>
        <v>#VALUE!</v>
      </c>
      <c r="AL41" s="45" t="str">
        <f ca="1">IFERROR(INDEX($BD$6:$BD$53,MATCH(AI41,$BN$6:$BN$53,0)),"")</f>
        <v>Ecuador</v>
      </c>
      <c r="AM41" s="46">
        <f t="shared" ca="1" si="127"/>
        <v>0</v>
      </c>
      <c r="AN41" s="47">
        <f t="shared" ca="1" si="127"/>
        <v>3</v>
      </c>
      <c r="AO41" s="47">
        <f t="shared" ca="1" si="127"/>
        <v>0</v>
      </c>
      <c r="AP41" s="47">
        <f t="shared" ca="1" si="127"/>
        <v>0</v>
      </c>
      <c r="AQ41" s="47">
        <f t="shared" ca="1" si="127"/>
        <v>3</v>
      </c>
      <c r="AR41" s="47">
        <f t="shared" ca="1" si="127"/>
        <v>2</v>
      </c>
      <c r="AS41" s="47">
        <f t="shared" ca="1" si="127"/>
        <v>5</v>
      </c>
      <c r="AT41" s="48">
        <f t="shared" ca="1" si="127"/>
        <v>-3</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2</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6</v>
      </c>
      <c r="BF43" s="16">
        <f t="shared" ca="1" si="41"/>
        <v>3</v>
      </c>
      <c r="BG43" s="16">
        <f t="shared" ca="1" si="17"/>
        <v>2</v>
      </c>
      <c r="BH43" s="16">
        <f t="shared" ca="1" si="18"/>
        <v>0</v>
      </c>
      <c r="BI43" s="16">
        <f t="shared" ca="1" si="19"/>
        <v>1</v>
      </c>
      <c r="BJ43" s="16">
        <f t="shared" ca="1" si="20"/>
        <v>4</v>
      </c>
      <c r="BK43" s="16">
        <f t="shared" ca="1" si="21"/>
        <v>4</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6</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3</v>
      </c>
      <c r="BF44" s="16">
        <f t="shared" ca="1" si="41"/>
        <v>3</v>
      </c>
      <c r="BG44" s="16">
        <f t="shared" ca="1" si="17"/>
        <v>1</v>
      </c>
      <c r="BH44" s="16">
        <f t="shared" ca="1" si="18"/>
        <v>0</v>
      </c>
      <c r="BI44" s="16">
        <f t="shared" ca="1" si="19"/>
        <v>2</v>
      </c>
      <c r="BJ44" s="16">
        <f t="shared" ca="1" si="20"/>
        <v>2</v>
      </c>
      <c r="BK44" s="16">
        <f t="shared" ca="1" si="21"/>
        <v>3</v>
      </c>
      <c r="BL44" s="16">
        <f t="shared" ca="1" si="42"/>
        <v>-1</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3</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5</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3</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8</v>
      </c>
      <c r="AS46" s="36">
        <f t="shared" ca="1" si="147"/>
        <v>2</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2</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4</v>
      </c>
      <c r="AS47" s="39">
        <f t="shared" ca="1" si="147"/>
        <v>3</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1</v>
      </c>
      <c r="BK47" s="16">
        <f t="shared" ca="1" si="21"/>
        <v>4</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2</v>
      </c>
      <c r="AS48" s="39">
        <f t="shared" ca="1" si="147"/>
        <v>5</v>
      </c>
      <c r="AT48" s="43">
        <f t="shared" ca="1" si="147"/>
        <v>-3</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1</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3</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4</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2</v>
      </c>
      <c r="CB50" s="16">
        <f t="shared" ca="1" si="28"/>
        <v>2</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2</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2</v>
      </c>
      <c r="CP50" s="16">
        <f t="shared" ca="1" si="34"/>
        <v>2</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2</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3</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1</v>
      </c>
      <c r="BF51" s="16">
        <f t="shared" ca="1" si="41"/>
        <v>3</v>
      </c>
      <c r="BG51" s="16">
        <f t="shared" ca="1" si="17"/>
        <v>0</v>
      </c>
      <c r="BH51" s="16">
        <f t="shared" ca="1" si="18"/>
        <v>1</v>
      </c>
      <c r="BI51" s="16">
        <f t="shared" ca="1" si="19"/>
        <v>2</v>
      </c>
      <c r="BJ51" s="16">
        <f t="shared" ca="1" si="20"/>
        <v>2</v>
      </c>
      <c r="BK51" s="16">
        <f t="shared" ca="1" si="21"/>
        <v>5</v>
      </c>
      <c r="BL51" s="16">
        <f t="shared" ca="1" si="42"/>
        <v>-3</v>
      </c>
      <c r="BM51" s="16" t="str">
        <f t="shared" ca="1" si="22"/>
        <v>4L</v>
      </c>
      <c r="BN51" s="16" t="str">
        <f t="shared" ca="1" si="23"/>
        <v>4L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1</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P.3 (2)</v>
      </c>
      <c r="BU51" s="16">
        <f t="shared" ca="1" si="24"/>
        <v>0</v>
      </c>
      <c r="BV51" s="16">
        <f t="shared" ca="1" si="25"/>
        <v>1</v>
      </c>
      <c r="BW51" s="16">
        <f t="shared" ca="1" si="26"/>
        <v>0</v>
      </c>
      <c r="BX51" s="16">
        <f t="shared" ca="1" si="48"/>
        <v>1</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P.3 (2)</v>
      </c>
      <c r="CA51" s="16">
        <f t="shared" ca="1" si="27"/>
        <v>1</v>
      </c>
      <c r="CB51" s="16">
        <f t="shared" ca="1" si="28"/>
        <v>1</v>
      </c>
      <c r="CC51" s="16">
        <f t="shared" ca="1" si="49"/>
        <v>0</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P.3 (2)</v>
      </c>
      <c r="CF51" s="16">
        <f t="shared" ca="1" si="29"/>
        <v>1</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P.3 (2)</v>
      </c>
      <c r="CI51" s="16">
        <f t="shared" ca="1" si="30"/>
        <v>0</v>
      </c>
      <c r="CJ51" s="16">
        <f t="shared" ca="1" si="31"/>
        <v>1</v>
      </c>
      <c r="CK51" s="16">
        <f t="shared" ca="1" si="32"/>
        <v>0</v>
      </c>
      <c r="CL51" s="16">
        <f t="shared" ca="1" si="50"/>
        <v>1</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P.3 (2)</v>
      </c>
      <c r="CO51" s="16">
        <f t="shared" ca="1" si="33"/>
        <v>1</v>
      </c>
      <c r="CP51" s="16">
        <f t="shared" ca="1" si="34"/>
        <v>1</v>
      </c>
      <c r="CQ51" s="16">
        <f t="shared" ca="1" si="51"/>
        <v>0</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P.3 (2)</v>
      </c>
      <c r="CT51" s="16">
        <f t="shared" ca="1" si="35"/>
        <v>1</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P.3 (2)</v>
      </c>
      <c r="CW51" s="16">
        <f t="shared" ca="1" si="36"/>
        <v>-3</v>
      </c>
      <c r="CX51" s="16">
        <f ca="1">CU51+COUNTIFS($CV$6:$CV$53,CV51,$CW$6:CW$53,"&gt;"&amp;CW51,$BC$6:$BC$53,INDEX(T_Equipos[Grupo],MATCH(BD51,T_Equipos[NombreEquipo],0)))</f>
        <v>4</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4</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4</v>
      </c>
      <c r="DE51" s="16"/>
      <c r="DF51" s="16">
        <f t="shared" ca="1" si="52"/>
        <v>4</v>
      </c>
      <c r="DG51" s="16" t="str">
        <f ca="1">IF(DB51="-","-",COUNTIFS(DF$6:DF$53,"&lt;"&amp;DF51,$BC$6:$BC$53,INDEX(T_Equipos[Grupo],MATCH(BD51,T_Equipos[NombreEquipo],0))))</f>
        <v>-</v>
      </c>
      <c r="DH51" s="16">
        <f ca="1">DA51+COUNTIFS(DB$6:DB$53,DB51,DG$6:DG$53,"&lt;"&amp;DG51,$BC$6:$BC$53,INDEX(T_Equipos[Grupo],MATCH(BD51,T_Equipos[NombreEquipo],0)))</f>
        <v>4</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Ghana</v>
      </c>
    </row>
    <row r="52" spans="1:121" ht="15.95" customHeight="1" thickBot="1">
      <c r="A52" s="16" t="s">
        <v>32</v>
      </c>
      <c r="B52" s="16" t="s">
        <v>6</v>
      </c>
      <c r="C52" s="16">
        <f>COUNTIF(Equipos!$C$2:$C$49,WORLDCUP!B52)</f>
        <v>4</v>
      </c>
      <c r="D52" s="16" t="str">
        <f t="shared" ref="D52:D57" si="149">IF(OR(AC52="",AD52=""),"Pendiente",IF(AC52&gt;AD52,"Local",IF(AC52&lt;AD52,"Visitante","Empate")))</f>
        <v>Visitante</v>
      </c>
      <c r="E52" s="16" t="str">
        <f t="shared" ref="E52:E57" ca="1" si="150">IF(D52="Pendiente","-",INDEX($BT$6:$BT$53,MATCH($AA52,$BD$6:$BD$53,0)))</f>
        <v>P.2 (2)</v>
      </c>
      <c r="F52" s="16" t="str">
        <f t="shared" ref="F52:F57" ca="1" si="151">IF(D52="Pendiente","-",INDEX($BT$6:$BT$53,MATCH($AF52,$BD$6:$BD$53,0)))</f>
        <v>-</v>
      </c>
      <c r="G52" s="16"/>
      <c r="H52" s="16" t="str">
        <f t="shared" ref="H52:H57" ca="1" si="152">IF(D52="Pendiente","-",INDEX($BZ$6:$BZ$53,MATCH($AA52,$BD$6:$BD$53,0)))</f>
        <v>P.2 (2)</v>
      </c>
      <c r="I52" s="16" t="str">
        <f t="shared" ref="I52:I57" ca="1" si="153">IF(D52="Pendiente","-",INDEX($BZ$6:$BZ$53,MATCH($AF52,$BD$6:$BD$53,0)))</f>
        <v>-</v>
      </c>
      <c r="J52" s="16"/>
      <c r="K52" s="16" t="str">
        <f t="shared" ref="K52:K57" ca="1" si="154">IF(D52="Pendiente","-",INDEX($CE$6:$CE$53,MATCH($AA52,$BD$6:$BD$53,0)))</f>
        <v>P.2 (2)</v>
      </c>
      <c r="L52" s="16" t="str">
        <f t="shared" ref="L52:L57" ca="1" si="155">IF(D52="Pendiente","-",INDEX($CE$6:$CE$53,MATCH($AF52,$BD$6:$BD$53,0)))</f>
        <v>-</v>
      </c>
      <c r="M52" s="16"/>
      <c r="N52" s="16" t="str">
        <f t="shared" ref="N52:N57" ca="1" si="156">IF(D52="Pendiente","-",INDEX($CH$6:$CH$53,MATCH($AA52,$BD$6:$BD$53,0)))</f>
        <v>P.2 (2)</v>
      </c>
      <c r="O52" s="16" t="str">
        <f t="shared" ref="O52:O57" ca="1" si="157">IF(D52="Pendiente","-",INDEX($CH$6:$CH$53,MATCH($AF52,$BD$6:$BD$53,0)))</f>
        <v>-</v>
      </c>
      <c r="P52" s="16"/>
      <c r="Q52" s="16" t="str">
        <f t="shared" ref="Q52:Q57" ca="1" si="158">IF(D52="Pendiente","-",INDEX($CN$6:$CN$53,MATCH($AA52,$BD$6:$BD$53,0)))</f>
        <v>P.2 (2)</v>
      </c>
      <c r="R52" s="16" t="str">
        <f t="shared" ref="R52:R57" ca="1" si="159">IF(D52="Pendiente","-",INDEX($CN$6:$CN$53,MATCH($AF52,$BD$6:$BD$53,0)))</f>
        <v>-</v>
      </c>
      <c r="S52" s="16"/>
      <c r="T52" s="16" t="str">
        <f t="shared" ref="T52:T57" ca="1" si="160">IF(D52="Pendiente","-",INDEX($CS$6:$CS$53,MATCH($AA52,$BD$6:$BD$53,0)))</f>
        <v>P.2 (2)</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6">
        <f t="array" aca="1" ref="AB52" ca="1">Ver_flag_local</f>
        <v>#VALUE!</v>
      </c>
      <c r="AC52" s="50">
        <v>1</v>
      </c>
      <c r="AD52" s="51">
        <v>3</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7</v>
      </c>
      <c r="BF52" s="16">
        <f t="shared" ca="1" si="41"/>
        <v>3</v>
      </c>
      <c r="BG52" s="16">
        <f t="shared" ca="1" si="17"/>
        <v>2</v>
      </c>
      <c r="BH52" s="16">
        <f t="shared" ca="1" si="18"/>
        <v>1</v>
      </c>
      <c r="BI52" s="16">
        <f t="shared" ca="1" si="19"/>
        <v>0</v>
      </c>
      <c r="BJ52" s="16">
        <f t="shared" ca="1" si="20"/>
        <v>5</v>
      </c>
      <c r="BK52" s="16">
        <f t="shared" ca="1" si="21"/>
        <v>3</v>
      </c>
      <c r="BL52" s="16">
        <f t="shared" ca="1" si="42"/>
        <v>2</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7</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(2)</v>
      </c>
      <c r="BU52" s="16">
        <f t="shared" ca="1" si="24"/>
        <v>0</v>
      </c>
      <c r="BV52" s="16">
        <f t="shared" ca="1" si="25"/>
        <v>1</v>
      </c>
      <c r="BW52" s="16">
        <f t="shared" ca="1" si="26"/>
        <v>0</v>
      </c>
      <c r="BX52" s="16">
        <f t="shared" ca="1" si="48"/>
        <v>1</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(2)</v>
      </c>
      <c r="CA52" s="16">
        <f t="shared" ca="1" si="27"/>
        <v>2</v>
      </c>
      <c r="CB52" s="16">
        <f t="shared" ca="1" si="28"/>
        <v>2</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(2)</v>
      </c>
      <c r="CF52" s="16">
        <f t="shared" ca="1" si="29"/>
        <v>2</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(2)</v>
      </c>
      <c r="CI52" s="16">
        <f t="shared" ca="1" si="30"/>
        <v>0</v>
      </c>
      <c r="CJ52" s="16">
        <f t="shared" ca="1" si="31"/>
        <v>1</v>
      </c>
      <c r="CK52" s="16">
        <f t="shared" ca="1" si="32"/>
        <v>0</v>
      </c>
      <c r="CL52" s="16">
        <f t="shared" ca="1" si="50"/>
        <v>1</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(2)</v>
      </c>
      <c r="CO52" s="16">
        <f t="shared" ca="1" si="33"/>
        <v>2</v>
      </c>
      <c r="CP52" s="16">
        <f t="shared" ca="1" si="34"/>
        <v>2</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(2)</v>
      </c>
      <c r="CT52" s="16">
        <f t="shared" ca="1" si="35"/>
        <v>2</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(2)</v>
      </c>
      <c r="CW52" s="16">
        <f t="shared" ca="1" si="36"/>
        <v>2</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2</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3</v>
      </c>
      <c r="BK53" s="16">
        <f t="shared" ca="1" si="21"/>
        <v>5</v>
      </c>
      <c r="BL53" s="16">
        <f t="shared" ca="1" si="42"/>
        <v>-2</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1</v>
      </c>
      <c r="CB53" s="16">
        <f t="shared" ca="1" si="28"/>
        <v>1</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1</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1</v>
      </c>
      <c r="CP53" s="16">
        <f t="shared" ca="1" si="34"/>
        <v>1</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1</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-2</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Croatia</v>
      </c>
    </row>
    <row r="54" spans="1:121" ht="15.95" customHeight="1">
      <c r="A54" s="16" t="str">
        <f ca="1">+Equipos!B27</f>
        <v>Egypt</v>
      </c>
      <c r="B54" s="16"/>
      <c r="C54" s="16"/>
      <c r="D54" s="16" t="str">
        <f t="shared" si="149"/>
        <v>Empate</v>
      </c>
      <c r="E54" s="16" t="str">
        <f t="shared" ca="1" si="150"/>
        <v>P.2 (2)</v>
      </c>
      <c r="F54" s="16" t="str">
        <f t="shared" ca="1" si="151"/>
        <v>P.2 (2)</v>
      </c>
      <c r="G54" s="16"/>
      <c r="H54" s="16" t="str">
        <f t="shared" ca="1" si="152"/>
        <v>P.2 (2)</v>
      </c>
      <c r="I54" s="16" t="str">
        <f t="shared" ca="1" si="153"/>
        <v>P.2 (2)</v>
      </c>
      <c r="J54" s="16"/>
      <c r="K54" s="16" t="str">
        <f t="shared" ca="1" si="154"/>
        <v>P.2 (2)</v>
      </c>
      <c r="L54" s="16" t="str">
        <f t="shared" ca="1" si="155"/>
        <v>P.2 (2)</v>
      </c>
      <c r="M54" s="16"/>
      <c r="N54" s="16" t="str">
        <f t="shared" ca="1" si="156"/>
        <v>P.2 (2)</v>
      </c>
      <c r="O54" s="16" t="str">
        <f t="shared" ca="1" si="157"/>
        <v>P.2 (2)</v>
      </c>
      <c r="P54" s="16"/>
      <c r="Q54" s="16" t="str">
        <f t="shared" ca="1" si="158"/>
        <v>P.2 (2)</v>
      </c>
      <c r="R54" s="16" t="str">
        <f t="shared" ca="1" si="159"/>
        <v>P.2 (2)</v>
      </c>
      <c r="S54" s="16"/>
      <c r="T54" s="16" t="str">
        <f t="shared" ca="1" si="160"/>
        <v>P.2 (2)</v>
      </c>
      <c r="U54" s="16" t="str">
        <f t="shared" ca="1" si="161"/>
        <v>P.2 (2)</v>
      </c>
      <c r="V54" s="17"/>
      <c r="W54" s="658"/>
      <c r="X54" s="24">
        <f ca="1">Horarios!C54</f>
        <v>46194.875</v>
      </c>
      <c r="Y54" s="25">
        <f ca="1">Horarios!C54</f>
        <v>46194.875</v>
      </c>
      <c r="Z54" s="26" t="str">
        <f>$Z$6</f>
        <v>R2</v>
      </c>
      <c r="AA54" s="27" t="str">
        <f ca="1">A53</f>
        <v>Belgium</v>
      </c>
      <c r="AB54" s="49" t="e" cm="1" vm="26">
        <f t="array" aca="1" ref="AB54" ca="1">Ver_flag_local</f>
        <v>#VALUE!</v>
      </c>
      <c r="AC54" s="50">
        <v>1</v>
      </c>
      <c r="AD54" s="51">
        <v>1</v>
      </c>
      <c r="AE54" s="595" t="e" cm="1" vm="28">
        <f t="array" aca="1" ref="AE54" ca="1">Ver_flag_visit</f>
        <v>#VALUE!</v>
      </c>
      <c r="AF54" s="32" t="str">
        <f ca="1">A55</f>
        <v>Iran</v>
      </c>
      <c r="AG54" s="323">
        <f t="shared" si="162"/>
        <v>1</v>
      </c>
      <c r="AH54" s="195">
        <v>39</v>
      </c>
      <c r="AI54" s="181" t="str">
        <f>AJ54&amp;$B$52</f>
        <v>1G</v>
      </c>
      <c r="AJ54" s="40">
        <v>1</v>
      </c>
      <c r="AK54" s="601" t="e" cm="1" vm="27">
        <f t="array" aca="1" ref="AK54" ca="1">Ver_flag_visit</f>
        <v>#VALUE!</v>
      </c>
      <c r="AL54" s="34" t="str">
        <f ca="1">IFERROR(INDEX($BD$6:$BD$53,MATCH(AI54,$BN$6:$BN$53,0)),"")</f>
        <v>Egypt</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3</v>
      </c>
      <c r="AT54" s="41">
        <f t="shared" ca="1" si="165"/>
        <v>4</v>
      </c>
      <c r="AU54" s="330">
        <f ca="1">INDEX($DL$6:$DL$53,MATCH(AI54,$DP$6:$DP$53,0))</f>
        <v>1</v>
      </c>
      <c r="AV54" s="182" t="str">
        <f ca="1">INDEX($BD$6:$BD$53,MATCH(AI54,$BM$6:$BM$53,0))</f>
        <v>Egypt</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Belgium</v>
      </c>
      <c r="AM55" s="38">
        <f t="shared" ca="1" si="165"/>
        <v>4</v>
      </c>
      <c r="AN55" s="39">
        <f t="shared" ca="1" si="165"/>
        <v>3</v>
      </c>
      <c r="AO55" s="39">
        <f t="shared" ca="1" si="165"/>
        <v>1</v>
      </c>
      <c r="AP55" s="39">
        <f t="shared" ca="1" si="165"/>
        <v>1</v>
      </c>
      <c r="AQ55" s="39">
        <f t="shared" ca="1" si="165"/>
        <v>1</v>
      </c>
      <c r="AR55" s="39">
        <f t="shared" ca="1" si="165"/>
        <v>5</v>
      </c>
      <c r="AS55" s="39">
        <f t="shared" ca="1" si="165"/>
        <v>5</v>
      </c>
      <c r="AT55" s="43">
        <f t="shared" ca="1" si="165"/>
        <v>0</v>
      </c>
      <c r="AU55" s="330">
        <f ca="1">INDEX($DL$6:$DL$53,MATCH(AI55,$DP$6:$DP$53,0))</f>
        <v>1</v>
      </c>
      <c r="AV55" s="182" t="str">
        <f ca="1">INDEX($BD$6:$BD$53,MATCH(AI55,$BM$6:$BM$53,0))</f>
        <v>Belgium</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P.2 (2)</v>
      </c>
      <c r="G56" s="16"/>
      <c r="H56" s="16" t="str">
        <f t="shared" ca="1" si="152"/>
        <v>-</v>
      </c>
      <c r="I56" s="16" t="str">
        <f t="shared" ca="1" si="153"/>
        <v>P.2 (2)</v>
      </c>
      <c r="J56" s="16"/>
      <c r="K56" s="16" t="str">
        <f t="shared" ca="1" si="154"/>
        <v>-</v>
      </c>
      <c r="L56" s="16" t="str">
        <f t="shared" ca="1" si="155"/>
        <v>P.2 (2)</v>
      </c>
      <c r="M56" s="16"/>
      <c r="N56" s="16" t="str">
        <f t="shared" ca="1" si="156"/>
        <v>-</v>
      </c>
      <c r="O56" s="16" t="str">
        <f t="shared" ca="1" si="157"/>
        <v>P.2 (2)</v>
      </c>
      <c r="P56" s="16"/>
      <c r="Q56" s="16" t="str">
        <f t="shared" ca="1" si="158"/>
        <v>-</v>
      </c>
      <c r="R56" s="16" t="str">
        <f t="shared" ca="1" si="159"/>
        <v>P.2 (2)</v>
      </c>
      <c r="S56" s="16"/>
      <c r="T56" s="16" t="str">
        <f t="shared" ca="1" si="160"/>
        <v>-</v>
      </c>
      <c r="U56" s="16" t="str">
        <f t="shared" ca="1" si="161"/>
        <v>P.2 (2)</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2</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4</v>
      </c>
      <c r="AS56" s="39">
        <f t="shared" ca="1" si="165"/>
        <v>4</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P.2 (2)</v>
      </c>
      <c r="G57" s="16"/>
      <c r="H57" s="16" t="str">
        <f t="shared" ca="1" si="152"/>
        <v>-</v>
      </c>
      <c r="I57" s="16" t="str">
        <f t="shared" ca="1" si="153"/>
        <v>P.2 (2)</v>
      </c>
      <c r="J57" s="16"/>
      <c r="K57" s="16" t="str">
        <f t="shared" ca="1" si="154"/>
        <v>-</v>
      </c>
      <c r="L57" s="16" t="str">
        <f t="shared" ca="1" si="155"/>
        <v>P.2 (2)</v>
      </c>
      <c r="M57" s="16"/>
      <c r="N57" s="16" t="str">
        <f t="shared" ca="1" si="156"/>
        <v>-</v>
      </c>
      <c r="O57" s="16" t="str">
        <f t="shared" ca="1" si="157"/>
        <v>P.2 (2)</v>
      </c>
      <c r="P57" s="16"/>
      <c r="Q57" s="16" t="str">
        <f t="shared" ca="1" si="158"/>
        <v>-</v>
      </c>
      <c r="R57" s="16" t="str">
        <f t="shared" ca="1" si="159"/>
        <v>P.2 (2)</v>
      </c>
      <c r="S57" s="16"/>
      <c r="T57" s="16" t="str">
        <f t="shared" ca="1" si="160"/>
        <v>-</v>
      </c>
      <c r="U57" s="16" t="str">
        <f t="shared" ca="1" si="161"/>
        <v>P.2 (2)</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3</v>
      </c>
      <c r="AS57" s="47">
        <f t="shared" ca="1" si="165"/>
        <v>7</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6</v>
      </c>
      <c r="BL58" s="16">
        <f ca="1">+BJ58-BK58</f>
        <v>-3</v>
      </c>
      <c r="BM58" s="16">
        <f ca="1">CB58</f>
        <v>12</v>
      </c>
      <c r="BN58" s="16">
        <f ca="1">CF58</f>
        <v>12</v>
      </c>
      <c r="BO58" s="16" t="str">
        <f t="shared" ref="BO58:BO69" si="174">"4"&amp;BC58</f>
        <v>4A</v>
      </c>
      <c r="BP58" s="16"/>
      <c r="BQ58" s="16"/>
      <c r="BR58" s="16">
        <f t="shared" ref="BR58:BR69" ca="1" si="175">+BE58</f>
        <v>1</v>
      </c>
      <c r="BS58" s="16">
        <f ca="1">COUNTIFS(BR$58:BR$69,"&gt;"&amp;BR58)+1</f>
        <v>11</v>
      </c>
      <c r="BT58" s="16" t="str">
        <f ca="1">IF(COUNTIF(BS$58:BS$69,BS58)=1,"-","Pos. "&amp;BS58&amp;" ("&amp;COUNTIF(BS$58:BS$69,BS58)&amp;")")</f>
        <v>Pos. 11 (2)</v>
      </c>
      <c r="BU58" s="16">
        <f t="shared" ref="BU58:BU69" ca="1" si="176">IF(BT58="-","-",BL58)</f>
        <v>-3</v>
      </c>
      <c r="BV58" s="16">
        <f t="shared" ref="BV58:BV69" ca="1" si="177">BS58+COUNTIFS(BT$58:BT$69,BT58,BU$58:BU$69,"&gt;"&amp;BU58)</f>
        <v>12</v>
      </c>
      <c r="BW58" s="16" t="str">
        <f t="shared" ref="BW58:BW69" ca="1" si="178">IF(COUNTIF(BV$58:BV$69,BV58)=1,"-","Pos. "&amp;BV58&amp;" ("&amp;COUNTIF(BV$58:BV$69,BV58)&amp;")")</f>
        <v>-</v>
      </c>
      <c r="BX58" s="16" t="str">
        <f t="shared" ref="BX58:BX69" ca="1" si="179">IF(BW58="-","-",BJ58)</f>
        <v>-</v>
      </c>
      <c r="BY58" s="16">
        <f t="shared" ref="BY58:BY69" ca="1" si="180">BV58+COUNTIFS(BW$58:BW$69,BW58,BX$58:BX$69,"&gt;"&amp;BX58)</f>
        <v>12</v>
      </c>
      <c r="BZ58" s="16" t="str">
        <f t="shared" ref="BZ58:BZ69" ca="1" si="181">IF(COUNTIF(BY$58:BY$69,BY58)=1,"-","Pos. "&amp;BY58&amp;" ("&amp;COUNTIF(BY$58:BY$69,BY58)&amp;")")</f>
        <v>-</v>
      </c>
      <c r="CA58" s="16" t="str">
        <f t="shared" ref="CA58:CA69" ca="1" si="182">IF(BZ58="-","-",COUNTIF($BD$58:$BD$69,"&gt;"&amp;BD58))</f>
        <v>-</v>
      </c>
      <c r="CB58" s="16">
        <f ca="1">BY58+COUNTIFS(BZ$58:BZ$69,BZ58,CA$58:CA$69,"&gt;"&amp;CA58)</f>
        <v>12</v>
      </c>
      <c r="CC58" s="16"/>
      <c r="CD58" s="16">
        <f t="shared" ref="CD58:CD69" ca="1" si="183">IF(OR(INDEX($AW$102:$AW$113,MATCH($BD58,$AV$102:$AV$113,0))="",BZ58="-"),CB58,INDEX($AW$102:$AW$113,MATCH($BD58,$AV$102:$AV$113,0))+CB58/1000)</f>
        <v>12</v>
      </c>
      <c r="CE58" s="16" t="str">
        <f ca="1">IF(BZ58="-","-",COUNTIF(CD$58:CD$69,"&lt;"&amp;CD58))</f>
        <v>-</v>
      </c>
      <c r="CF58" s="16">
        <f ca="1">BY58+COUNTIFS(BZ$58:BZ$69,BZ58,CE$58:CE$69,"&lt;"&amp;CE58)</f>
        <v>12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Uruguay</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4</v>
      </c>
      <c r="BK59" s="16">
        <f t="shared" ca="1" si="173"/>
        <v>4</v>
      </c>
      <c r="BL59" s="16">
        <f t="shared" ref="BL59:BL69" ca="1" si="190">+BJ59-BK59</f>
        <v>0</v>
      </c>
      <c r="BM59" s="16">
        <f t="shared" ref="BM59:BM69" ca="1" si="191">CB59</f>
        <v>5</v>
      </c>
      <c r="BN59" s="16">
        <f t="shared" ref="BN59:BN69" ca="1" si="192">CF59</f>
        <v>5</v>
      </c>
      <c r="BO59" s="16" t="str">
        <f t="shared" si="174"/>
        <v>4B</v>
      </c>
      <c r="BP59" s="16"/>
      <c r="BQ59" s="16"/>
      <c r="BR59" s="16">
        <f t="shared" ca="1" si="175"/>
        <v>3</v>
      </c>
      <c r="BS59" s="16">
        <f t="shared" ref="BS59:BS69" ca="1" si="193">COUNTIFS(BR$58:BR$69,"&gt;"&amp;BR59)+1</f>
        <v>5</v>
      </c>
      <c r="BT59" s="16" t="str">
        <f t="shared" ref="BT59:BT69" ca="1" si="194">IF(COUNTIF(BS$58:BS$69,BS59)=1,"-","Pos. "&amp;BS59&amp;" ("&amp;COUNTIF(BS$58:BS$69,BS59)&amp;")")</f>
        <v>Pos. 5 (6)</v>
      </c>
      <c r="BU59" s="16">
        <f t="shared" ca="1" si="176"/>
        <v>0</v>
      </c>
      <c r="BV59" s="16">
        <f t="shared" ca="1" si="177"/>
        <v>5</v>
      </c>
      <c r="BW59" s="16" t="str">
        <f t="shared" ca="1" si="178"/>
        <v>-</v>
      </c>
      <c r="BX59" s="16" t="str">
        <f t="shared" ca="1" si="179"/>
        <v>-</v>
      </c>
      <c r="BY59" s="16">
        <f t="shared" ca="1" si="180"/>
        <v>5</v>
      </c>
      <c r="BZ59" s="16" t="str">
        <f t="shared" ca="1" si="181"/>
        <v>-</v>
      </c>
      <c r="CA59" s="16" t="str">
        <f t="shared" ca="1" si="182"/>
        <v>-</v>
      </c>
      <c r="CB59" s="16">
        <f t="shared" ref="CB59:CB68" ca="1" si="195">BY59+COUNTIFS(BZ$58:BZ$69,BZ59,CA$58:CA$69,"&gt;"&amp;CA59)</f>
        <v>5</v>
      </c>
      <c r="CC59" s="16"/>
      <c r="CD59" s="16">
        <f t="shared" ca="1" si="183"/>
        <v>5</v>
      </c>
      <c r="CE59" s="16" t="str">
        <f t="shared" ref="CE59:CE69" ca="1" si="196">IF(BZ59="-","-",COUNTIF(CD$58:CD$69,"&lt;"&amp;CD59))</f>
        <v>-</v>
      </c>
      <c r="CF59" s="16">
        <f t="shared" ref="CF59:CF69" ca="1" si="197">BY59+COUNTIFS(BZ$58:BZ$69,BZ59,CE$58:CE$69,"&lt;"&amp;CE59)</f>
        <v>5</v>
      </c>
      <c r="DJ59" s="16">
        <f t="shared" ca="1" si="184"/>
        <v>2</v>
      </c>
      <c r="DK59" s="16"/>
      <c r="DL59" s="16">
        <f t="shared" ca="1" si="185"/>
        <v>2</v>
      </c>
      <c r="DM59" s="16" t="str">
        <f t="shared" ca="1" si="186"/>
        <v>2.2</v>
      </c>
      <c r="DN59" s="16" t="e" cm="1" vm="5">
        <f t="array" aca="1" ref="DN59" ca="1">OFFSET(Horarios!$P$3,DJ59-1,0,DL59,1)</f>
        <v>#VALUE!</v>
      </c>
      <c r="DO59" s="16"/>
      <c r="DP59" s="16">
        <v>2</v>
      </c>
      <c r="DQ59" s="16" t="str">
        <f t="shared" ref="DQ59:DQ69" ca="1" si="198">INDEX($BD$58:$BD$69,MATCH(DP59,$BM$58:$BM$69,0))</f>
        <v>Iran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30">
        <f t="array" aca="1" ref="AB60" ca="1">Ver_flag_local</f>
        <v>#VALUE!</v>
      </c>
      <c r="AC60" s="50">
        <v>3</v>
      </c>
      <c r="AD60" s="51">
        <v>1</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8</v>
      </c>
      <c r="BN60" s="16">
        <f t="shared" ca="1" si="192"/>
        <v>8</v>
      </c>
      <c r="BO60" s="16" t="str">
        <f t="shared" si="174"/>
        <v>4C</v>
      </c>
      <c r="BP60" s="16"/>
      <c r="BQ60" s="16"/>
      <c r="BR60" s="16">
        <f t="shared" ca="1" si="175"/>
        <v>3</v>
      </c>
      <c r="BS60" s="16">
        <f t="shared" ca="1" si="193"/>
        <v>5</v>
      </c>
      <c r="BT60" s="16" t="str">
        <f t="shared" ca="1" si="194"/>
        <v>Pos. 5 (6)</v>
      </c>
      <c r="BU60" s="16">
        <f t="shared" ca="1" si="176"/>
        <v>-2</v>
      </c>
      <c r="BV60" s="16">
        <f t="shared" ca="1" si="177"/>
        <v>8</v>
      </c>
      <c r="BW60" s="16" t="str">
        <f t="shared" ca="1" si="178"/>
        <v>-</v>
      </c>
      <c r="BX60" s="16" t="str">
        <f t="shared" ca="1" si="179"/>
        <v>-</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2</v>
      </c>
      <c r="DK60" s="16"/>
      <c r="DL60" s="16">
        <f t="shared" ca="1" si="185"/>
        <v>2</v>
      </c>
      <c r="DM60" s="16" t="str">
        <f t="shared" ca="1" si="186"/>
        <v>2.2</v>
      </c>
      <c r="DN60" s="16" t="e" cm="1" vm="5">
        <f t="array" aca="1" ref="DN60" ca="1">OFFSET(Horarios!$P$3,DJ60-1,0,DL60,1)</f>
        <v>#VALUE!</v>
      </c>
      <c r="DO60" s="16"/>
      <c r="DP60" s="16">
        <v>3</v>
      </c>
      <c r="DQ60" s="16" t="str">
        <f t="shared" ca="1" si="198"/>
        <v>Norway</v>
      </c>
    </row>
    <row r="61" spans="1:121" ht="15.95" customHeight="1">
      <c r="A61" s="16" t="str">
        <f ca="1">+Equipos!B30</f>
        <v>Spain</v>
      </c>
      <c r="B61" s="16"/>
      <c r="C61" s="16"/>
      <c r="D61" s="16" t="str">
        <f t="shared" si="199"/>
        <v>Empate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2</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4</v>
      </c>
      <c r="BK61" s="16">
        <f t="shared" ca="1" si="173"/>
        <v>5</v>
      </c>
      <c r="BL61" s="16">
        <f t="shared" ca="1" si="190"/>
        <v>-1</v>
      </c>
      <c r="BM61" s="16">
        <f t="shared" ca="1" si="191"/>
        <v>6</v>
      </c>
      <c r="BN61" s="16">
        <f t="shared" ca="1" si="192"/>
        <v>6</v>
      </c>
      <c r="BO61" s="16" t="str">
        <f t="shared" si="174"/>
        <v>4D</v>
      </c>
      <c r="BP61" s="16"/>
      <c r="BQ61" s="16"/>
      <c r="BR61" s="16">
        <f t="shared" ca="1" si="175"/>
        <v>3</v>
      </c>
      <c r="BS61" s="16">
        <f t="shared" ca="1" si="193"/>
        <v>5</v>
      </c>
      <c r="BT61" s="16" t="str">
        <f t="shared" ca="1" si="194"/>
        <v>Pos. 5 (6)</v>
      </c>
      <c r="BU61" s="16">
        <f t="shared" ca="1" si="176"/>
        <v>-1</v>
      </c>
      <c r="BV61" s="16">
        <f t="shared" ca="1" si="177"/>
        <v>6</v>
      </c>
      <c r="BW61" s="16" t="str">
        <f t="shared" ca="1" si="178"/>
        <v>Pos. 6 (2)</v>
      </c>
      <c r="BX61" s="16">
        <f t="shared" ca="1" si="179"/>
        <v>4</v>
      </c>
      <c r="BY61" s="16">
        <f t="shared" ca="1" si="180"/>
        <v>6</v>
      </c>
      <c r="BZ61" s="16" t="str">
        <f t="shared" ca="1" si="181"/>
        <v>-</v>
      </c>
      <c r="CA61" s="16" t="str">
        <f t="shared" ca="1" si="182"/>
        <v>-</v>
      </c>
      <c r="CB61" s="16">
        <f t="shared" ca="1" si="195"/>
        <v>6</v>
      </c>
      <c r="CC61" s="16"/>
      <c r="CD61" s="16">
        <f t="shared" ca="1" si="183"/>
        <v>6</v>
      </c>
      <c r="CE61" s="16" t="str">
        <f t="shared" ca="1" si="196"/>
        <v>-</v>
      </c>
      <c r="CF61" s="16">
        <f t="shared" ca="1" si="197"/>
        <v>6</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Curaçao</v>
      </c>
    </row>
    <row r="62" spans="1:121" ht="15.95" customHeight="1">
      <c r="A62" s="16" t="str">
        <f ca="1">+Equipos!B31</f>
        <v>Cape Verde</v>
      </c>
      <c r="B62" s="16"/>
      <c r="C62" s="16"/>
      <c r="D62" s="16" t="str">
        <f t="shared" si="199"/>
        <v>Empate</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30">
        <f t="array" aca="1" ref="AB62" ca="1">Ver_flag_local</f>
        <v>#VALUE!</v>
      </c>
      <c r="AC62" s="50">
        <v>1</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3</v>
      </c>
      <c r="AT62" s="41">
        <f t="shared" ca="1" si="215"/>
        <v>3</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4</v>
      </c>
      <c r="BF62" s="16">
        <f t="shared" ca="1" si="189"/>
        <v>3</v>
      </c>
      <c r="BG62" s="16">
        <f t="shared" ca="1" si="169"/>
        <v>1</v>
      </c>
      <c r="BH62" s="16">
        <f t="shared" ca="1" si="170"/>
        <v>1</v>
      </c>
      <c r="BI62" s="16">
        <f t="shared" ca="1" si="171"/>
        <v>1</v>
      </c>
      <c r="BJ62" s="16">
        <f t="shared" ca="1" si="172"/>
        <v>4</v>
      </c>
      <c r="BK62" s="16">
        <f t="shared" ca="1" si="173"/>
        <v>6</v>
      </c>
      <c r="BL62" s="16">
        <f t="shared" ca="1" si="190"/>
        <v>-2</v>
      </c>
      <c r="BM62" s="16">
        <f t="shared" ca="1" si="191"/>
        <v>4</v>
      </c>
      <c r="BN62" s="16">
        <f t="shared" ca="1" si="192"/>
        <v>4</v>
      </c>
      <c r="BO62" s="16" t="str">
        <f t="shared" si="174"/>
        <v>4E</v>
      </c>
      <c r="BP62" s="16"/>
      <c r="BQ62" s="16"/>
      <c r="BR62" s="16">
        <f t="shared" ca="1" si="175"/>
        <v>4</v>
      </c>
      <c r="BS62" s="16">
        <f t="shared" ca="1" si="193"/>
        <v>1</v>
      </c>
      <c r="BT62" s="16" t="str">
        <f t="shared" ca="1" si="194"/>
        <v>Pos. 1 (4)</v>
      </c>
      <c r="BU62" s="16">
        <f t="shared" ca="1" si="176"/>
        <v>-2</v>
      </c>
      <c r="BV62" s="16">
        <f t="shared" ca="1" si="177"/>
        <v>4</v>
      </c>
      <c r="BW62" s="16" t="str">
        <f t="shared" ca="1" si="178"/>
        <v>-</v>
      </c>
      <c r="BX62" s="16" t="str">
        <f t="shared" ca="1" si="179"/>
        <v>-</v>
      </c>
      <c r="BY62" s="16">
        <f t="shared" ca="1" si="180"/>
        <v>4</v>
      </c>
      <c r="BZ62" s="16" t="str">
        <f t="shared" ca="1" si="181"/>
        <v>-</v>
      </c>
      <c r="CA62" s="16" t="str">
        <f t="shared" ca="1" si="182"/>
        <v>-</v>
      </c>
      <c r="CB62" s="16">
        <f t="shared" ca="1" si="195"/>
        <v>4</v>
      </c>
      <c r="CC62" s="16"/>
      <c r="CD62" s="16">
        <f t="shared" ca="1" si="183"/>
        <v>4</v>
      </c>
      <c r="CE62" s="16" t="str">
        <f t="shared" ca="1" si="196"/>
        <v>-</v>
      </c>
      <c r="CF62" s="16">
        <f t="shared" ca="1" si="197"/>
        <v>4</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Qatar</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3">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Saudi Arabia</v>
      </c>
      <c r="AM63" s="38">
        <f t="shared" ca="1" si="215"/>
        <v>5</v>
      </c>
      <c r="AN63" s="39">
        <f t="shared" ca="1" si="215"/>
        <v>3</v>
      </c>
      <c r="AO63" s="39">
        <f t="shared" ca="1" si="215"/>
        <v>1</v>
      </c>
      <c r="AP63" s="39">
        <f t="shared" ca="1" si="215"/>
        <v>2</v>
      </c>
      <c r="AQ63" s="39">
        <f t="shared" ca="1" si="215"/>
        <v>0</v>
      </c>
      <c r="AR63" s="39">
        <f t="shared" ca="1" si="215"/>
        <v>4</v>
      </c>
      <c r="AS63" s="39">
        <f t="shared" ca="1" si="215"/>
        <v>3</v>
      </c>
      <c r="AT63" s="43">
        <f t="shared" ca="1" si="215"/>
        <v>1</v>
      </c>
      <c r="AU63" s="330">
        <f ca="1">INDEX($DL$6:$DL$53,MATCH(AI63,$DP$6:$DP$53,0))</f>
        <v>1</v>
      </c>
      <c r="AV63" s="182" t="str">
        <f ca="1">INDEX($BD$6:$BD$53,MATCH(AI63,$BM$6:$BM$53,0))</f>
        <v>Saudi Arabia</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2</v>
      </c>
      <c r="BK63" s="16">
        <f t="shared" ca="1" si="173"/>
        <v>5</v>
      </c>
      <c r="BL63" s="16">
        <f t="shared" ca="1" si="190"/>
        <v>-3</v>
      </c>
      <c r="BM63" s="16">
        <f t="shared" ca="1" si="191"/>
        <v>9</v>
      </c>
      <c r="BN63" s="16">
        <f t="shared" ca="1" si="192"/>
        <v>9</v>
      </c>
      <c r="BO63" s="16" t="str">
        <f t="shared" si="174"/>
        <v>4F</v>
      </c>
      <c r="BP63" s="16"/>
      <c r="BQ63" s="16"/>
      <c r="BR63" s="16">
        <f t="shared" ca="1" si="175"/>
        <v>3</v>
      </c>
      <c r="BS63" s="16">
        <f t="shared" ca="1" si="193"/>
        <v>5</v>
      </c>
      <c r="BT63" s="16" t="str">
        <f t="shared" ca="1" si="194"/>
        <v>Pos. 5 (6)</v>
      </c>
      <c r="BU63" s="16">
        <f t="shared" ca="1" si="176"/>
        <v>-3</v>
      </c>
      <c r="BV63" s="16">
        <f t="shared" ca="1" si="177"/>
        <v>9</v>
      </c>
      <c r="BW63" s="16" t="str">
        <f t="shared" ca="1" si="178"/>
        <v>Pos. 9 (2)</v>
      </c>
      <c r="BX63" s="16">
        <f t="shared" ca="1" si="179"/>
        <v>2</v>
      </c>
      <c r="BY63" s="16">
        <f t="shared" ca="1" si="180"/>
        <v>9</v>
      </c>
      <c r="BZ63" s="16" t="str">
        <f t="shared" ca="1" si="181"/>
        <v>-</v>
      </c>
      <c r="CA63" s="16" t="str">
        <f t="shared" ca="1" si="182"/>
        <v>-</v>
      </c>
      <c r="CB63" s="16">
        <f t="shared" ca="1" si="195"/>
        <v>9</v>
      </c>
      <c r="CC63" s="16"/>
      <c r="CD63" s="16">
        <f t="shared" ca="1" si="183"/>
        <v>9</v>
      </c>
      <c r="CE63" s="16" t="str">
        <f t="shared" ca="1" si="196"/>
        <v>-</v>
      </c>
      <c r="CF63" s="16">
        <f t="shared" ca="1" si="197"/>
        <v>9</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Paraguay</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0</v>
      </c>
      <c r="AD64" s="51">
        <v>1</v>
      </c>
      <c r="AE64" s="595" t="e" cm="1" vm="32">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Uruguay</v>
      </c>
      <c r="AM64" s="38">
        <f t="shared" ca="1" si="215"/>
        <v>4</v>
      </c>
      <c r="AN64" s="39">
        <f t="shared" ca="1" si="215"/>
        <v>3</v>
      </c>
      <c r="AO64" s="39">
        <f t="shared" ca="1" si="215"/>
        <v>1</v>
      </c>
      <c r="AP64" s="39">
        <f t="shared" ca="1" si="215"/>
        <v>1</v>
      </c>
      <c r="AQ64" s="39">
        <f t="shared" ca="1" si="215"/>
        <v>1</v>
      </c>
      <c r="AR64" s="39">
        <f t="shared" ca="1" si="215"/>
        <v>5</v>
      </c>
      <c r="AS64" s="39">
        <f t="shared" ca="1" si="215"/>
        <v>5</v>
      </c>
      <c r="AT64" s="43">
        <f t="shared" ca="1" si="215"/>
        <v>0</v>
      </c>
      <c r="AU64" s="330">
        <f ca="1">INDEX($DL$6:$DL$53,MATCH(AI64,$DP$6:$DP$53,0))</f>
        <v>1</v>
      </c>
      <c r="AV64" s="182" t="str">
        <f ca="1">INDEX($BD$6:$BD$53,MATCH(AI64,$BM$6:$BM$53,0))</f>
        <v>Uruguay</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4</v>
      </c>
      <c r="BK64" s="16">
        <f t="shared" ca="1" si="173"/>
        <v>4</v>
      </c>
      <c r="BL64" s="16">
        <f t="shared" ca="1" si="190"/>
        <v>0</v>
      </c>
      <c r="BM64" s="16">
        <f t="shared" ca="1" si="191"/>
        <v>2</v>
      </c>
      <c r="BN64" s="16">
        <f t="shared" ca="1" si="192"/>
        <v>2</v>
      </c>
      <c r="BO64" s="16" t="str">
        <f t="shared" si="174"/>
        <v>4G</v>
      </c>
      <c r="BP64" s="16"/>
      <c r="BQ64" s="16"/>
      <c r="BR64" s="16">
        <f t="shared" ca="1" si="175"/>
        <v>4</v>
      </c>
      <c r="BS64" s="16">
        <f t="shared" ca="1" si="193"/>
        <v>1</v>
      </c>
      <c r="BT64" s="16" t="str">
        <f t="shared" ca="1" si="194"/>
        <v>Pos. 1 (4)</v>
      </c>
      <c r="BU64" s="16">
        <f t="shared" ca="1" si="176"/>
        <v>0</v>
      </c>
      <c r="BV64" s="16">
        <f t="shared" ca="1" si="177"/>
        <v>1</v>
      </c>
      <c r="BW64" s="16" t="str">
        <f t="shared" ca="1" si="178"/>
        <v>Pos. 1 (3)</v>
      </c>
      <c r="BX64" s="16">
        <f t="shared" ca="1" si="179"/>
        <v>4</v>
      </c>
      <c r="BY64" s="16">
        <f t="shared" ca="1" si="180"/>
        <v>2</v>
      </c>
      <c r="BZ64" s="16" t="str">
        <f t="shared" ca="1" si="181"/>
        <v>Pos. 2 (2)</v>
      </c>
      <c r="CA64" s="16">
        <f t="shared" ca="1" si="182"/>
        <v>7</v>
      </c>
      <c r="CB64" s="16">
        <f t="shared" ca="1" si="195"/>
        <v>2</v>
      </c>
      <c r="CC64" s="16"/>
      <c r="CD64" s="16">
        <f t="shared" ca="1" si="183"/>
        <v>2.0019999999999998</v>
      </c>
      <c r="CE64" s="16">
        <f t="shared" ca="1" si="196"/>
        <v>1</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Austria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2</v>
      </c>
      <c r="AS65" s="47">
        <f t="shared" ca="1" si="215"/>
        <v>6</v>
      </c>
      <c r="AT65" s="48">
        <f t="shared" ca="1" si="215"/>
        <v>-4</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Uruguay</v>
      </c>
      <c r="BE65" s="16">
        <f t="shared" ca="1" si="188"/>
        <v>4</v>
      </c>
      <c r="BF65" s="16">
        <f t="shared" ca="1" si="189"/>
        <v>3</v>
      </c>
      <c r="BG65" s="16">
        <f t="shared" ca="1" si="169"/>
        <v>1</v>
      </c>
      <c r="BH65" s="16">
        <f t="shared" ca="1" si="170"/>
        <v>1</v>
      </c>
      <c r="BI65" s="16">
        <f t="shared" ca="1" si="171"/>
        <v>1</v>
      </c>
      <c r="BJ65" s="16">
        <f t="shared" ca="1" si="172"/>
        <v>5</v>
      </c>
      <c r="BK65" s="16">
        <f t="shared" ca="1" si="173"/>
        <v>5</v>
      </c>
      <c r="BL65" s="16">
        <f t="shared" ca="1" si="190"/>
        <v>0</v>
      </c>
      <c r="BM65" s="16">
        <f t="shared" ca="1" si="191"/>
        <v>1</v>
      </c>
      <c r="BN65" s="16">
        <f t="shared" ca="1" si="192"/>
        <v>1</v>
      </c>
      <c r="BO65" s="16" t="str">
        <f t="shared" si="174"/>
        <v>4H</v>
      </c>
      <c r="BP65" s="16"/>
      <c r="BQ65" s="16"/>
      <c r="BR65" s="16">
        <f t="shared" ca="1" si="175"/>
        <v>4</v>
      </c>
      <c r="BS65" s="16">
        <f t="shared" ca="1" si="193"/>
        <v>1</v>
      </c>
      <c r="BT65" s="16" t="str">
        <f t="shared" ca="1" si="194"/>
        <v>Pos. 1 (4)</v>
      </c>
      <c r="BU65" s="16">
        <f t="shared" ca="1" si="176"/>
        <v>0</v>
      </c>
      <c r="BV65" s="16">
        <f t="shared" ca="1" si="177"/>
        <v>1</v>
      </c>
      <c r="BW65" s="16" t="str">
        <f t="shared" ca="1" si="178"/>
        <v>Pos. 1 (3)</v>
      </c>
      <c r="BX65" s="16">
        <f t="shared" ca="1" si="179"/>
        <v>5</v>
      </c>
      <c r="BY65" s="16">
        <f t="shared" ca="1" si="180"/>
        <v>1</v>
      </c>
      <c r="BZ65" s="16" t="str">
        <f t="shared" ca="1" si="181"/>
        <v>-</v>
      </c>
      <c r="CA65" s="16" t="str">
        <f t="shared" ca="1" si="182"/>
        <v>-</v>
      </c>
      <c r="CB65" s="16">
        <f t="shared" ca="1" si="195"/>
        <v>1</v>
      </c>
      <c r="CC65" s="16"/>
      <c r="CD65" s="16">
        <f t="shared" ca="1" si="183"/>
        <v>1</v>
      </c>
      <c r="CE65" s="16" t="str">
        <f t="shared" ca="1" si="196"/>
        <v>-</v>
      </c>
      <c r="CF65" s="16">
        <f t="shared" ca="1" si="197"/>
        <v>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Scotland</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4</v>
      </c>
      <c r="BL66" s="16">
        <f t="shared" ca="1" si="190"/>
        <v>0</v>
      </c>
      <c r="BM66" s="16">
        <f t="shared" ca="1" si="191"/>
        <v>3</v>
      </c>
      <c r="BN66" s="16">
        <f t="shared" ca="1" si="192"/>
        <v>3</v>
      </c>
      <c r="BO66" s="16" t="str">
        <f t="shared" si="174"/>
        <v>4I</v>
      </c>
      <c r="BP66" s="16"/>
      <c r="BQ66" s="16"/>
      <c r="BR66" s="16">
        <f t="shared" ca="1" si="175"/>
        <v>4</v>
      </c>
      <c r="BS66" s="16">
        <f t="shared" ca="1" si="193"/>
        <v>1</v>
      </c>
      <c r="BT66" s="16" t="str">
        <f t="shared" ca="1" si="194"/>
        <v>Pos. 1 (4)</v>
      </c>
      <c r="BU66" s="16">
        <f t="shared" ca="1" si="176"/>
        <v>0</v>
      </c>
      <c r="BV66" s="16">
        <f t="shared" ca="1" si="177"/>
        <v>1</v>
      </c>
      <c r="BW66" s="16" t="str">
        <f t="shared" ca="1" si="178"/>
        <v>Pos. 1 (3)</v>
      </c>
      <c r="BX66" s="16">
        <f t="shared" ca="1" si="179"/>
        <v>4</v>
      </c>
      <c r="BY66" s="16">
        <f t="shared" ca="1" si="180"/>
        <v>2</v>
      </c>
      <c r="BZ66" s="16" t="str">
        <f t="shared" ca="1" si="181"/>
        <v>Pos. 2 (2)</v>
      </c>
      <c r="CA66" s="16">
        <f t="shared" ca="1" si="182"/>
        <v>6</v>
      </c>
      <c r="CB66" s="16">
        <f t="shared" ca="1" si="195"/>
        <v>3</v>
      </c>
      <c r="CC66" s="16"/>
      <c r="CD66" s="16">
        <f t="shared" ca="1" si="183"/>
        <v>3.0030000000000001</v>
      </c>
      <c r="CE66" s="16">
        <f t="shared" ca="1" si="196"/>
        <v>2</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Sweden</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3</v>
      </c>
      <c r="BF67" s="16">
        <f t="shared" ca="1" si="189"/>
        <v>3</v>
      </c>
      <c r="BG67" s="16">
        <f t="shared" ca="1" si="169"/>
        <v>1</v>
      </c>
      <c r="BH67" s="16">
        <f t="shared" ca="1" si="170"/>
        <v>0</v>
      </c>
      <c r="BI67" s="16">
        <f t="shared" ca="1" si="171"/>
        <v>2</v>
      </c>
      <c r="BJ67" s="16">
        <f t="shared" ca="1" si="172"/>
        <v>2</v>
      </c>
      <c r="BK67" s="16">
        <f t="shared" ca="1" si="173"/>
        <v>3</v>
      </c>
      <c r="BL67" s="16">
        <f t="shared" ca="1" si="190"/>
        <v>-1</v>
      </c>
      <c r="BM67" s="16">
        <f t="shared" ca="1" si="191"/>
        <v>7</v>
      </c>
      <c r="BN67" s="16">
        <f t="shared" ca="1" si="192"/>
        <v>7</v>
      </c>
      <c r="BO67" s="16" t="str">
        <f t="shared" si="174"/>
        <v>4J</v>
      </c>
      <c r="BP67" s="16"/>
      <c r="BQ67" s="16"/>
      <c r="BR67" s="16">
        <f t="shared" ca="1" si="175"/>
        <v>3</v>
      </c>
      <c r="BS67" s="16">
        <f t="shared" ca="1" si="193"/>
        <v>5</v>
      </c>
      <c r="BT67" s="16" t="str">
        <f t="shared" ca="1" si="194"/>
        <v>Pos. 5 (6)</v>
      </c>
      <c r="BU67" s="16">
        <f t="shared" ca="1" si="176"/>
        <v>-1</v>
      </c>
      <c r="BV67" s="16">
        <f t="shared" ca="1" si="177"/>
        <v>6</v>
      </c>
      <c r="BW67" s="16" t="str">
        <f t="shared" ca="1" si="178"/>
        <v>Pos. 6 (2)</v>
      </c>
      <c r="BX67" s="16">
        <f t="shared" ca="1" si="179"/>
        <v>2</v>
      </c>
      <c r="BY67" s="16">
        <f t="shared" ca="1" si="180"/>
        <v>7</v>
      </c>
      <c r="BZ67" s="16" t="str">
        <f t="shared" ca="1" si="181"/>
        <v>-</v>
      </c>
      <c r="CA67" s="16" t="str">
        <f t="shared" ca="1" si="182"/>
        <v>-</v>
      </c>
      <c r="CB67" s="16">
        <f t="shared" ca="1" si="195"/>
        <v>7</v>
      </c>
      <c r="CC67" s="16"/>
      <c r="CD67" s="16">
        <f t="shared" ca="1" si="183"/>
        <v>7</v>
      </c>
      <c r="CE67" s="16" t="str">
        <f t="shared" ca="1" si="196"/>
        <v>-</v>
      </c>
      <c r="CF67" s="16">
        <f t="shared" ca="1" si="197"/>
        <v>7</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DR Congo</v>
      </c>
    </row>
    <row r="68" spans="1:121" ht="15.95" customHeight="1" thickBot="1">
      <c r="A68" s="16" t="s">
        <v>32</v>
      </c>
      <c r="B68" s="16" t="s">
        <v>448</v>
      </c>
      <c r="C68" s="16">
        <f>COUNTIF(Equipos!$C$2:$C$49,WORLDCUP!B68)</f>
        <v>4</v>
      </c>
      <c r="D68" s="16" t="str">
        <f t="shared" ref="D68:D73" si="217">IF(OR(AC68="",AD68=""),"Pendiente",IF(AC68&gt;AD68,"Local",IF(AC68&lt;AD68,"Visitante","Empate")))</f>
        <v>Empate</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46" t="s">
        <v>448</v>
      </c>
      <c r="X68" s="24">
        <f ca="1">Horarios!C68</f>
        <v>46189.875</v>
      </c>
      <c r="Y68" s="25">
        <f ca="1">Horarios!C68</f>
        <v>46189.875</v>
      </c>
      <c r="Z68" s="26" t="str">
        <f>$Z$4</f>
        <v>R1</v>
      </c>
      <c r="AA68" s="27" t="str">
        <f ca="1">A69</f>
        <v>France</v>
      </c>
      <c r="AB68" s="49" t="e" cm="1" vm="34">
        <f t="array" aca="1" ref="AB68" ca="1">Ver_flag_local</f>
        <v>#VALUE!</v>
      </c>
      <c r="AC68" s="50">
        <v>2</v>
      </c>
      <c r="AD68" s="51">
        <v>2</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1</v>
      </c>
      <c r="BK68" s="16">
        <f t="shared" ca="1" si="173"/>
        <v>4</v>
      </c>
      <c r="BL68" s="16">
        <f t="shared" ca="1" si="190"/>
        <v>-3</v>
      </c>
      <c r="BM68" s="16">
        <f t="shared" ca="1" si="191"/>
        <v>10</v>
      </c>
      <c r="BN68" s="16">
        <f t="shared" ca="1" si="192"/>
        <v>10</v>
      </c>
      <c r="BO68" s="16" t="str">
        <f t="shared" si="174"/>
        <v>4K</v>
      </c>
      <c r="BP68" s="16"/>
      <c r="BQ68" s="16"/>
      <c r="BR68" s="16">
        <f t="shared" ca="1" si="175"/>
        <v>3</v>
      </c>
      <c r="BS68" s="16">
        <f t="shared" ca="1" si="193"/>
        <v>5</v>
      </c>
      <c r="BT68" s="16" t="str">
        <f t="shared" ca="1" si="194"/>
        <v>Pos. 5 (6)</v>
      </c>
      <c r="BU68" s="16">
        <f t="shared" ca="1" si="176"/>
        <v>-3</v>
      </c>
      <c r="BV68" s="16">
        <f t="shared" ca="1" si="177"/>
        <v>9</v>
      </c>
      <c r="BW68" s="16" t="str">
        <f t="shared" ca="1" si="178"/>
        <v>Pos. 9 (2)</v>
      </c>
      <c r="BX68" s="16">
        <f t="shared" ca="1" si="179"/>
        <v>1</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Panama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46"/>
      <c r="X69" s="24">
        <f ca="1">Horarios!C69</f>
        <v>46190</v>
      </c>
      <c r="Y69" s="25">
        <f ca="1">Horarios!C69</f>
        <v>46190</v>
      </c>
      <c r="Z69" s="26" t="str">
        <f>$Z$4</f>
        <v>R1</v>
      </c>
      <c r="AA69" s="27" t="str">
        <f ca="1">A71</f>
        <v>Iraq</v>
      </c>
      <c r="AB69" s="49" t="e" cm="1" vm="36">
        <f t="array" aca="1" ref="AB69" ca="1">Ver_flag_local</f>
        <v>#VALUE!</v>
      </c>
      <c r="AC69" s="50">
        <v>1</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1</v>
      </c>
      <c r="BF69" s="16">
        <f t="shared" ca="1" si="189"/>
        <v>3</v>
      </c>
      <c r="BG69" s="16">
        <f t="shared" ca="1" si="169"/>
        <v>0</v>
      </c>
      <c r="BH69" s="16">
        <f t="shared" ca="1" si="170"/>
        <v>1</v>
      </c>
      <c r="BI69" s="16">
        <f t="shared" ca="1" si="171"/>
        <v>2</v>
      </c>
      <c r="BJ69" s="16">
        <f t="shared" ca="1" si="172"/>
        <v>3</v>
      </c>
      <c r="BK69" s="16">
        <f t="shared" ca="1" si="173"/>
        <v>5</v>
      </c>
      <c r="BL69" s="16">
        <f t="shared" ca="1" si="190"/>
        <v>-2</v>
      </c>
      <c r="BM69" s="16">
        <f t="shared" ca="1" si="191"/>
        <v>11</v>
      </c>
      <c r="BN69" s="16">
        <f t="shared" ca="1" si="192"/>
        <v>11</v>
      </c>
      <c r="BO69" s="16" t="str">
        <f t="shared" si="174"/>
        <v>4L</v>
      </c>
      <c r="BP69" s="16"/>
      <c r="BQ69" s="16"/>
      <c r="BR69" s="16">
        <f t="shared" ca="1" si="175"/>
        <v>1</v>
      </c>
      <c r="BS69" s="16">
        <f t="shared" ca="1" si="193"/>
        <v>11</v>
      </c>
      <c r="BT69" s="16" t="str">
        <f t="shared" ca="1" si="194"/>
        <v>Pos. 11 (2)</v>
      </c>
      <c r="BU69" s="16">
        <f t="shared" ca="1" si="176"/>
        <v>-2</v>
      </c>
      <c r="BV69" s="16">
        <f t="shared" ca="1" si="177"/>
        <v>11</v>
      </c>
      <c r="BW69" s="16" t="str">
        <f t="shared" ca="1" si="178"/>
        <v>-</v>
      </c>
      <c r="BX69" s="16" t="str">
        <f t="shared" ca="1" si="179"/>
        <v>-</v>
      </c>
      <c r="BY69" s="16">
        <f t="shared" ca="1" si="180"/>
        <v>11</v>
      </c>
      <c r="BZ69" s="16" t="str">
        <f t="shared" ca="1" si="181"/>
        <v>-</v>
      </c>
      <c r="CA69" s="16" t="str">
        <f t="shared" ca="1" si="182"/>
        <v>-</v>
      </c>
      <c r="CB69" s="16">
        <f ca="1">BY69+COUNTIFS(BZ$58:BZ$69,BZ69,CA$58:CA$69,"&gt;"&amp;CA69)</f>
        <v>11</v>
      </c>
      <c r="CC69" s="16"/>
      <c r="CD69" s="16">
        <f t="shared" ca="1" si="183"/>
        <v>11</v>
      </c>
      <c r="CE69" s="16" t="str">
        <f t="shared" ca="1" si="196"/>
        <v>-</v>
      </c>
      <c r="CF69" s="16">
        <f t="shared" ca="1" si="197"/>
        <v>11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Czech Republic</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3</v>
      </c>
      <c r="AD70" s="51">
        <v>1</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7</v>
      </c>
      <c r="AS70" s="36">
        <f t="shared" ca="1" si="233"/>
        <v>4</v>
      </c>
      <c r="AT70" s="41">
        <f t="shared" ca="1" si="233"/>
        <v>3</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5</v>
      </c>
      <c r="AN71" s="39">
        <f t="shared" ca="1" si="233"/>
        <v>3</v>
      </c>
      <c r="AO71" s="39">
        <f t="shared" ca="1" si="233"/>
        <v>1</v>
      </c>
      <c r="AP71" s="39">
        <f t="shared" ca="1" si="233"/>
        <v>2</v>
      </c>
      <c r="AQ71" s="39">
        <f t="shared" ca="1" si="233"/>
        <v>0</v>
      </c>
      <c r="AR71" s="39">
        <f t="shared" ca="1" si="233"/>
        <v>6</v>
      </c>
      <c r="AS71" s="39">
        <f t="shared" ca="1" si="233"/>
        <v>4</v>
      </c>
      <c r="AT71" s="43">
        <f t="shared" ca="1" si="233"/>
        <v>2</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4</v>
      </c>
      <c r="AT72" s="43">
        <f t="shared" ca="1" si="233"/>
        <v>0</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3</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3</v>
      </c>
      <c r="AS73" s="47">
        <f t="shared" ca="1" si="233"/>
        <v>8</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1</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1</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2</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0</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6</v>
      </c>
      <c r="AN79" s="39">
        <f t="shared" ca="1" si="251"/>
        <v>3</v>
      </c>
      <c r="AO79" s="39">
        <f t="shared" ca="1" si="251"/>
        <v>2</v>
      </c>
      <c r="AP79" s="39">
        <f t="shared" ca="1" si="251"/>
        <v>0</v>
      </c>
      <c r="AQ79" s="39">
        <f t="shared" ca="1" si="251"/>
        <v>1</v>
      </c>
      <c r="AR79" s="39">
        <f t="shared" ca="1" si="251"/>
        <v>4</v>
      </c>
      <c r="AS79" s="39">
        <f t="shared" ca="1" si="251"/>
        <v>4</v>
      </c>
      <c r="AT79" s="43">
        <f t="shared" ca="1" si="251"/>
        <v>0</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Local</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2</v>
      </c>
      <c r="AD80" s="51">
        <v>1</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3</v>
      </c>
      <c r="AN80" s="39">
        <f t="shared" ca="1" si="251"/>
        <v>3</v>
      </c>
      <c r="AO80" s="39">
        <f t="shared" ca="1" si="251"/>
        <v>1</v>
      </c>
      <c r="AP80" s="39">
        <f t="shared" ca="1" si="251"/>
        <v>0</v>
      </c>
      <c r="AQ80" s="39">
        <f t="shared" ca="1" si="251"/>
        <v>2</v>
      </c>
      <c r="AR80" s="39">
        <f t="shared" ca="1" si="251"/>
        <v>2</v>
      </c>
      <c r="AS80" s="39">
        <f t="shared" ca="1" si="251"/>
        <v>3</v>
      </c>
      <c r="AT80" s="43">
        <f t="shared" ca="1" si="251"/>
        <v>-1</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1</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5</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2</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4</v>
      </c>
      <c r="AS87" s="39">
        <f t="shared" ca="1" si="269"/>
        <v>3</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1</v>
      </c>
      <c r="AD88" s="51">
        <v>3</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1</v>
      </c>
      <c r="AS88" s="39">
        <f t="shared" ca="1" si="269"/>
        <v>4</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P.1 (2)</v>
      </c>
      <c r="F92" s="16" t="str">
        <f t="shared" ref="F92:F97" ca="1" si="273">IF(D92="Pendiente","-",INDEX($BT$6:$BT$53,MATCH($AF92,$BD$6:$BD$53,0)))</f>
        <v>P.3 (2)</v>
      </c>
      <c r="G92" s="16"/>
      <c r="H92" s="16" t="str">
        <f t="shared" ref="H92:H97" ca="1" si="274">IF(D92="Pendiente","-",INDEX($BZ$6:$BZ$53,MATCH($AA92,$BD$6:$BD$53,0)))</f>
        <v>P.1 (2)</v>
      </c>
      <c r="I92" s="16" t="str">
        <f t="shared" ref="I92:I97" ca="1" si="275">IF(D92="Pendiente","-",INDEX($BZ$6:$BZ$53,MATCH($AF92,$BD$6:$BD$53,0)))</f>
        <v>P.3 (2)</v>
      </c>
      <c r="J92" s="16"/>
      <c r="K92" s="16" t="str">
        <f t="shared" ref="K92:K97" ca="1" si="276">IF(D92="Pendiente","-",INDEX($CE$6:$CE$53,MATCH($AA92,$BD$6:$BD$53,0)))</f>
        <v>P.1 (2)</v>
      </c>
      <c r="L92" s="16" t="str">
        <f t="shared" ref="L92:L97" ca="1" si="277">IF(D92="Pendiente","-",INDEX($CE$6:$CE$53,MATCH($AF92,$BD$6:$BD$53,0)))</f>
        <v>P.3 (2)</v>
      </c>
      <c r="M92" s="16"/>
      <c r="N92" s="16" t="str">
        <f t="shared" ref="N92:N97" ca="1" si="278">IF(D92="Pendiente","-",INDEX($CH$6:$CH$53,MATCH($AA92,$BD$6:$BD$53,0)))</f>
        <v>P.1 (2)</v>
      </c>
      <c r="O92" s="16" t="str">
        <f t="shared" ref="O92:O97" ca="1" si="279">IF(D92="Pendiente","-",INDEX($CH$6:$CH$53,MATCH($AF92,$BD$6:$BD$53,0)))</f>
        <v>P.3 (2)</v>
      </c>
      <c r="P92" s="16"/>
      <c r="Q92" s="16" t="str">
        <f t="shared" ref="Q92:Q97" ca="1" si="280">IF(D92="Pendiente","-",INDEX($CN$6:$CN$53,MATCH($AA92,$BD$6:$BD$53,0)))</f>
        <v>P.1 (2)</v>
      </c>
      <c r="R92" s="16" t="str">
        <f t="shared" ref="R92:R97" ca="1" si="281">IF(D92="Pendiente","-",INDEX($CN$6:$CN$53,MATCH($AF92,$BD$6:$BD$53,0)))</f>
        <v>P.3 (2)</v>
      </c>
      <c r="S92" s="16"/>
      <c r="T92" s="16" t="str">
        <f t="shared" ref="T92:T97" ca="1" si="282">IF(D92="Pendiente","-",INDEX($CS$6:$CS$53,MATCH($AA92,$BD$6:$BD$53,0)))</f>
        <v>P.1 (2)</v>
      </c>
      <c r="U92" s="16" t="str">
        <f t="shared" ref="U92:U97" ca="1" si="283">IF(D92="Pendiente","-",INDEX($CS$6:$CS$53,MATCH($AF92,$BD$6:$BD$53,0)))</f>
        <v>P.3 (2)</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3</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P.1 (2)</v>
      </c>
      <c r="F93" s="16" t="str">
        <f t="shared" ca="1" si="273"/>
        <v>P.3 (2)</v>
      </c>
      <c r="G93" s="16"/>
      <c r="H93" s="16" t="str">
        <f t="shared" ca="1" si="274"/>
        <v>P.1 (2)</v>
      </c>
      <c r="I93" s="16" t="str">
        <f t="shared" ca="1" si="275"/>
        <v>P.3 (2)</v>
      </c>
      <c r="J93" s="16"/>
      <c r="K93" s="16" t="str">
        <f t="shared" ca="1" si="276"/>
        <v>P.1 (2)</v>
      </c>
      <c r="L93" s="16" t="str">
        <f t="shared" ca="1" si="277"/>
        <v>P.3 (2)</v>
      </c>
      <c r="M93" s="16"/>
      <c r="N93" s="16" t="str">
        <f t="shared" ca="1" si="278"/>
        <v>P.1 (2)</v>
      </c>
      <c r="O93" s="16" t="str">
        <f t="shared" ca="1" si="279"/>
        <v>P.3 (2)</v>
      </c>
      <c r="P93" s="16"/>
      <c r="Q93" s="16" t="str">
        <f t="shared" ca="1" si="280"/>
        <v>P.1 (2)</v>
      </c>
      <c r="R93" s="16" t="str">
        <f t="shared" ca="1" si="281"/>
        <v>P.3 (2)</v>
      </c>
      <c r="S93" s="16"/>
      <c r="T93" s="16" t="str">
        <f t="shared" ca="1" si="282"/>
        <v>P.1 (2)</v>
      </c>
      <c r="U93" s="16" t="str">
        <f t="shared" ca="1" si="283"/>
        <v>P.3 (2)</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Empate</v>
      </c>
      <c r="E94" s="16" t="str">
        <f t="shared" ca="1" si="272"/>
        <v>P.1 (2)</v>
      </c>
      <c r="F94" s="16" t="str">
        <f t="shared" ca="1" si="273"/>
        <v>P.1 (2)</v>
      </c>
      <c r="G94" s="16"/>
      <c r="H94" s="16" t="str">
        <f t="shared" ca="1" si="274"/>
        <v>P.1 (2)</v>
      </c>
      <c r="I94" s="16" t="str">
        <f t="shared" ca="1" si="275"/>
        <v>P.1 (2)</v>
      </c>
      <c r="J94" s="16"/>
      <c r="K94" s="16" t="str">
        <f t="shared" ca="1" si="276"/>
        <v>P.1 (2)</v>
      </c>
      <c r="L94" s="16" t="str">
        <f t="shared" ca="1" si="277"/>
        <v>P.1 (2)</v>
      </c>
      <c r="M94" s="16"/>
      <c r="N94" s="16" t="str">
        <f t="shared" ca="1" si="278"/>
        <v>P.1 (2)</v>
      </c>
      <c r="O94" s="16" t="str">
        <f t="shared" ca="1" si="279"/>
        <v>P.1 (2)</v>
      </c>
      <c r="P94" s="16"/>
      <c r="Q94" s="16" t="str">
        <f t="shared" ca="1" si="280"/>
        <v>P.1 (2)</v>
      </c>
      <c r="R94" s="16" t="str">
        <f t="shared" ca="1" si="281"/>
        <v>P.1 (2)</v>
      </c>
      <c r="S94" s="16"/>
      <c r="T94" s="16" t="str">
        <f t="shared" ca="1" si="282"/>
        <v>P.1 (2)</v>
      </c>
      <c r="U94" s="16" t="str">
        <f t="shared" ca="1" si="283"/>
        <v>P.1 (2)</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2</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4</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Empate</v>
      </c>
      <c r="E95" s="16" t="str">
        <f t="shared" ca="1" si="272"/>
        <v>P.3 (2)</v>
      </c>
      <c r="F95" s="16" t="str">
        <f t="shared" ca="1" si="273"/>
        <v>P.3 (2)</v>
      </c>
      <c r="G95" s="16"/>
      <c r="H95" s="16" t="str">
        <f t="shared" ca="1" si="274"/>
        <v>P.3 (2)</v>
      </c>
      <c r="I95" s="16" t="str">
        <f t="shared" ca="1" si="275"/>
        <v>P.3 (2)</v>
      </c>
      <c r="J95" s="16"/>
      <c r="K95" s="16" t="str">
        <f t="shared" ca="1" si="276"/>
        <v>P.3 (2)</v>
      </c>
      <c r="L95" s="16" t="str">
        <f t="shared" ca="1" si="277"/>
        <v>P.3 (2)</v>
      </c>
      <c r="M95" s="16"/>
      <c r="N95" s="16" t="str">
        <f t="shared" ca="1" si="278"/>
        <v>P.3 (2)</v>
      </c>
      <c r="O95" s="16" t="str">
        <f t="shared" ca="1" si="279"/>
        <v>P.3 (2)</v>
      </c>
      <c r="P95" s="16"/>
      <c r="Q95" s="16" t="str">
        <f t="shared" ca="1" si="280"/>
        <v>P.3 (2)</v>
      </c>
      <c r="R95" s="16" t="str">
        <f t="shared" ca="1" si="281"/>
        <v>P.3 (2)</v>
      </c>
      <c r="S95" s="16"/>
      <c r="T95" s="16" t="str">
        <f t="shared" ca="1" si="282"/>
        <v>P.3 (2)</v>
      </c>
      <c r="U95" s="16" t="str">
        <f t="shared" ca="1" si="283"/>
        <v>P.3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1</v>
      </c>
      <c r="AD95" s="51">
        <v>1</v>
      </c>
      <c r="AE95" s="595" t="e" cm="1" vm="47">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Ghana</v>
      </c>
      <c r="AM95" s="38">
        <f t="shared" ca="1" si="287"/>
        <v>7</v>
      </c>
      <c r="AN95" s="39">
        <f t="shared" ca="1" si="287"/>
        <v>3</v>
      </c>
      <c r="AO95" s="39">
        <f t="shared" ca="1" si="287"/>
        <v>2</v>
      </c>
      <c r="AP95" s="39">
        <f t="shared" ca="1" si="287"/>
        <v>1</v>
      </c>
      <c r="AQ95" s="39">
        <f t="shared" ca="1" si="287"/>
        <v>0</v>
      </c>
      <c r="AR95" s="39">
        <f t="shared" ca="1" si="287"/>
        <v>5</v>
      </c>
      <c r="AS95" s="39">
        <f t="shared" ca="1" si="287"/>
        <v>3</v>
      </c>
      <c r="AT95" s="43">
        <f t="shared" ca="1" si="287"/>
        <v>2</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P.3 (2)</v>
      </c>
      <c r="F96" s="16" t="str">
        <f t="shared" ca="1" si="273"/>
        <v>P.1 (2)</v>
      </c>
      <c r="G96" s="16"/>
      <c r="H96" s="16" t="str">
        <f t="shared" ca="1" si="274"/>
        <v>P.3 (2)</v>
      </c>
      <c r="I96" s="16" t="str">
        <f t="shared" ca="1" si="275"/>
        <v>P.1 (2)</v>
      </c>
      <c r="J96" s="16"/>
      <c r="K96" s="16" t="str">
        <f t="shared" ca="1" si="276"/>
        <v>P.3 (2)</v>
      </c>
      <c r="L96" s="16" t="str">
        <f t="shared" ca="1" si="277"/>
        <v>P.1 (2)</v>
      </c>
      <c r="M96" s="16"/>
      <c r="N96" s="16" t="str">
        <f t="shared" ca="1" si="278"/>
        <v>P.3 (2)</v>
      </c>
      <c r="O96" s="16" t="str">
        <f t="shared" ca="1" si="279"/>
        <v>P.1 (2)</v>
      </c>
      <c r="P96" s="16"/>
      <c r="Q96" s="16" t="str">
        <f t="shared" ca="1" si="280"/>
        <v>P.3 (2)</v>
      </c>
      <c r="R96" s="16" t="str">
        <f t="shared" ca="1" si="281"/>
        <v>P.1 (2)</v>
      </c>
      <c r="S96" s="16"/>
      <c r="T96" s="16" t="str">
        <f t="shared" ca="1" si="282"/>
        <v>P.3 (2)</v>
      </c>
      <c r="U96" s="16" t="str">
        <f t="shared" ca="1" si="283"/>
        <v>P.1 (2)</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1</v>
      </c>
      <c r="AD96" s="51">
        <v>2</v>
      </c>
      <c r="AE96" s="595" t="e" cm="1" vm="46">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Panama</v>
      </c>
      <c r="AM96" s="38">
        <f t="shared" ca="1" si="287"/>
        <v>1</v>
      </c>
      <c r="AN96" s="39">
        <f t="shared" ca="1" si="287"/>
        <v>3</v>
      </c>
      <c r="AO96" s="39">
        <f t="shared" ca="1" si="287"/>
        <v>0</v>
      </c>
      <c r="AP96" s="39">
        <f t="shared" ca="1" si="287"/>
        <v>1</v>
      </c>
      <c r="AQ96" s="39">
        <f t="shared" ca="1" si="287"/>
        <v>2</v>
      </c>
      <c r="AR96" s="39">
        <f t="shared" ca="1" si="287"/>
        <v>3</v>
      </c>
      <c r="AS96" s="39">
        <f t="shared" ca="1" si="287"/>
        <v>5</v>
      </c>
      <c r="AT96" s="43">
        <f t="shared" ca="1" si="287"/>
        <v>-2</v>
      </c>
      <c r="AU96" s="330">
        <f ca="1">INDEX($DL$6:$DL$53,MATCH(AI96,$DP$6:$DP$53,0))</f>
        <v>1</v>
      </c>
      <c r="AV96" s="182" t="str">
        <f ca="1">INDEX($BD$6:$BD$53,MATCH(AI96,$BM$6:$BM$53,0))</f>
        <v>Panama</v>
      </c>
      <c r="AW96" s="210"/>
      <c r="AX96" s="171"/>
      <c r="AY96" s="201" t="str">
        <f ca="1">+A95</f>
        <v>Ghana</v>
      </c>
      <c r="AZ96" s="202"/>
      <c r="BA96" s="176"/>
    </row>
    <row r="97" spans="1:62" ht="15.95" customHeight="1" thickBot="1">
      <c r="A97" s="16"/>
      <c r="B97" s="16"/>
      <c r="C97" s="16"/>
      <c r="D97" s="16" t="str">
        <f t="shared" si="271"/>
        <v>Visitante</v>
      </c>
      <c r="E97" s="16" t="str">
        <f t="shared" ca="1" si="272"/>
        <v>P.3 (2)</v>
      </c>
      <c r="F97" s="16" t="str">
        <f t="shared" ca="1" si="273"/>
        <v>P.1 (2)</v>
      </c>
      <c r="G97" s="16"/>
      <c r="H97" s="16" t="str">
        <f t="shared" ca="1" si="274"/>
        <v>P.3 (2)</v>
      </c>
      <c r="I97" s="16" t="str">
        <f t="shared" ca="1" si="275"/>
        <v>P.1 (2)</v>
      </c>
      <c r="J97" s="16"/>
      <c r="K97" s="16" t="str">
        <f t="shared" ca="1" si="276"/>
        <v>P.3 (2)</v>
      </c>
      <c r="L97" s="16" t="str">
        <f t="shared" ca="1" si="277"/>
        <v>P.1 (2)</v>
      </c>
      <c r="M97" s="16"/>
      <c r="N97" s="16" t="str">
        <f t="shared" ca="1" si="278"/>
        <v>P.3 (2)</v>
      </c>
      <c r="O97" s="16" t="str">
        <f t="shared" ca="1" si="279"/>
        <v>P.1 (2)</v>
      </c>
      <c r="P97" s="16"/>
      <c r="Q97" s="16" t="str">
        <f t="shared" ca="1" si="280"/>
        <v>P.3 (2)</v>
      </c>
      <c r="R97" s="16" t="str">
        <f t="shared" ca="1" si="281"/>
        <v>P.1 (2)</v>
      </c>
      <c r="S97" s="16"/>
      <c r="T97" s="16" t="str">
        <f t="shared" ca="1" si="282"/>
        <v>P.3 (2)</v>
      </c>
      <c r="U97" s="16" t="str">
        <f t="shared" ca="1" si="283"/>
        <v>P.1 (2)</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0</v>
      </c>
      <c r="AD97" s="54">
        <v>1</v>
      </c>
      <c r="AE97" s="596" t="e" cm="1" vm="48">
        <f t="array" aca="1" ref="AE97" ca="1">Ver_flag_visit</f>
        <v>#VALUE!</v>
      </c>
      <c r="AF97" s="33" t="str">
        <f ca="1">A95</f>
        <v>Ghana</v>
      </c>
      <c r="AG97" s="323">
        <f t="shared" si="284"/>
        <v>1</v>
      </c>
      <c r="AH97" s="195">
        <v>68</v>
      </c>
      <c r="AI97" s="181" t="str">
        <f t="shared" si="288"/>
        <v>4L</v>
      </c>
      <c r="AJ97" s="44">
        <v>4</v>
      </c>
      <c r="AK97" s="604" t="e" cm="1" vm="47">
        <f t="array" aca="1" ref="AK97" ca="1">Ver_flag_visit</f>
        <v>#VALUE!</v>
      </c>
      <c r="AL97" s="45" t="str">
        <f ca="1">IFERROR(INDEX($BD$6:$BD$53,MATCH(AI97,$BN$6:$BN$53,0)),"")</f>
        <v>Croatia</v>
      </c>
      <c r="AM97" s="46">
        <f t="shared" ca="1" si="287"/>
        <v>1</v>
      </c>
      <c r="AN97" s="47">
        <f t="shared" ca="1" si="287"/>
        <v>3</v>
      </c>
      <c r="AO97" s="47">
        <f t="shared" ca="1" si="287"/>
        <v>0</v>
      </c>
      <c r="AP97" s="47">
        <f t="shared" ca="1" si="287"/>
        <v>1</v>
      </c>
      <c r="AQ97" s="47">
        <f t="shared" ca="1" si="287"/>
        <v>2</v>
      </c>
      <c r="AR97" s="47">
        <f t="shared" ca="1" si="287"/>
        <v>2</v>
      </c>
      <c r="AS97" s="47">
        <f t="shared" ca="1" si="287"/>
        <v>5</v>
      </c>
      <c r="AT97" s="48">
        <f t="shared" ca="1" si="287"/>
        <v>-3</v>
      </c>
      <c r="AU97" s="330">
        <f ca="1">INDEX($DL$6:$DL$53,MATCH(AI97,$DP$6:$DP$53,0))</f>
        <v>1</v>
      </c>
      <c r="AV97" s="182" t="str">
        <f ca="1">INDEX($BD$6:$BD$53,MATCH(AI97,$BM$6:$BM$53,0))</f>
        <v>Croatia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Africa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Africa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South Africa</v>
      </c>
      <c r="AB101" s="89">
        <v>5</v>
      </c>
      <c r="AC101" s="51">
        <v>2</v>
      </c>
      <c r="AD101" s="51">
        <v>2</v>
      </c>
      <c r="AE101" s="90">
        <v>4</v>
      </c>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BCDEGHIJ</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4</v>
      </c>
      <c r="AD102" s="92">
        <v>1</v>
      </c>
      <c r="AE102" s="89"/>
      <c r="AF102" s="91" t="str">
        <f t="shared" ca="1" si="293"/>
        <v>Japan</v>
      </c>
      <c r="AG102" s="327">
        <f t="shared" ca="1" si="294"/>
        <v>1</v>
      </c>
      <c r="AH102" s="195">
        <v>76</v>
      </c>
      <c r="AI102" s="182">
        <v>1</v>
      </c>
      <c r="AJ102" s="80">
        <v>1</v>
      </c>
      <c r="AK102" s="605" t="e" cm="1" vm="33">
        <f t="array" aca="1" ref="AK102" ca="1">Ver_flag_visit</f>
        <v>#VALUE!</v>
      </c>
      <c r="AL102" s="81" t="str">
        <f t="shared" ref="AL102:AL113" ca="1" si="297">+IF($H$113&gt;=48,INDEX($BD$58:$BD$69,MATCH(AI102,$BN$58:$BN$69,0)),BB58)</f>
        <v>Uruguay</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5</v>
      </c>
      <c r="AT102" s="84">
        <f t="shared" ca="1" si="298"/>
        <v>0</v>
      </c>
      <c r="AU102" s="330">
        <f t="shared" ref="AU102:AU113" ca="1" si="299">IF($H$113=144,INDEX($DL$58:$DL$69,MATCH(AI102,$DP$58:$DP$69,0)),"")</f>
        <v>1</v>
      </c>
      <c r="AV102" s="182" t="str">
        <f t="shared" ref="AV102:AV113" ca="1" si="300">INDEX($BD$58:$BD$69,MATCH(AI102,$BM$58:$BM$69,0))</f>
        <v>Uruguay</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Scotland</v>
      </c>
      <c r="AG103" s="327">
        <f t="shared" ca="1" si="294"/>
        <v>1</v>
      </c>
      <c r="AH103" s="195">
        <v>74</v>
      </c>
      <c r="AI103" s="182">
        <v>2</v>
      </c>
      <c r="AJ103" s="42">
        <v>2</v>
      </c>
      <c r="AK103" s="602" t="e" cm="1" vm="28">
        <f t="array" aca="1" ref="AK103" ca="1">Ver_flag_visit</f>
        <v>#VALUE!</v>
      </c>
      <c r="AL103" s="85" t="str">
        <f t="shared" ca="1" si="297"/>
        <v>Iran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2</v>
      </c>
      <c r="AV103" s="182" t="str">
        <f t="shared" ca="1" si="300"/>
        <v>Iran</v>
      </c>
      <c r="AW103" s="215">
        <v>2</v>
      </c>
      <c r="AX103" s="170"/>
      <c r="AY103" s="276"/>
      <c r="AZ103" s="279" t="str">
        <f t="shared" ref="AZ103:AZ110" ca="1" si="303">+IF(OR($H$113&gt;=48,$AJ$99=144),BF117&amp;" - "&amp;BG117,"")</f>
        <v>1A - 3H</v>
      </c>
      <c r="BA103" s="176"/>
      <c r="BF103" t="str">
        <f t="shared" ref="BF103:BF110" ca="1" si="304">IFERROR(INDEX($BC$6:$BC$53,MATCH(AL102,$BD$6:$BD$53,0)),"")</f>
        <v>H</v>
      </c>
      <c r="BG103">
        <f t="shared" ref="BG103:BG110" ca="1" si="305">COUNTIF($BF$103:$BF$110,"&lt;="&amp;BF103)</f>
        <v>6</v>
      </c>
      <c r="BI103">
        <v>1</v>
      </c>
      <c r="BJ103" t="str">
        <f t="shared" ref="BJ103:BJ110" ca="1" si="306">IFERROR(INDEX($BF$103:$BF$110,MATCH(BI103,$BG$103:$BG$110,0)),"Grupo")</f>
        <v>B</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7">
        <f t="array" aca="1" ref="AK104" ca="1">Ver_flag_visit</f>
        <v>#VALUE!</v>
      </c>
      <c r="AL104" s="85" t="str">
        <f t="shared" ca="1" si="297"/>
        <v>Norway</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2</v>
      </c>
      <c r="AV104" s="182" t="str">
        <f t="shared" ca="1" si="300"/>
        <v>Norway</v>
      </c>
      <c r="AW104" s="215">
        <v>3</v>
      </c>
      <c r="AX104" s="170"/>
      <c r="AY104" s="276"/>
      <c r="AZ104" s="279" t="str">
        <f t="shared" ca="1" si="303"/>
        <v>1B - 3G</v>
      </c>
      <c r="BA104" s="176"/>
      <c r="BF104" t="str">
        <f t="shared" ca="1" si="304"/>
        <v>G</v>
      </c>
      <c r="BG104">
        <f t="shared" ca="1" si="305"/>
        <v>5</v>
      </c>
      <c r="BI104">
        <v>2</v>
      </c>
      <c r="BJ104" t="str">
        <f t="shared" ca="1" si="306"/>
        <v>C</v>
      </c>
    </row>
    <row r="105" spans="1:62" ht="15.95" customHeight="1">
      <c r="A105" s="16" t="s">
        <v>685</v>
      </c>
      <c r="B105" s="16" t="s">
        <v>735</v>
      </c>
      <c r="C105" s="16"/>
      <c r="D105" s="16" t="str">
        <f t="shared" ca="1" si="289"/>
        <v>Ivory Coast</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Paraguay</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Ivory Coast</v>
      </c>
      <c r="AB105" s="89"/>
      <c r="AC105" s="92">
        <v>4</v>
      </c>
      <c r="AD105" s="92">
        <v>1</v>
      </c>
      <c r="AE105" s="89"/>
      <c r="AF105" s="91" t="str">
        <f t="shared" ca="1" si="293"/>
        <v>Senegal</v>
      </c>
      <c r="AG105" s="327">
        <f t="shared" ca="1" si="294"/>
        <v>1</v>
      </c>
      <c r="AH105" s="195">
        <v>78</v>
      </c>
      <c r="AI105" s="182">
        <v>4</v>
      </c>
      <c r="AJ105" s="42">
        <v>4</v>
      </c>
      <c r="AK105" s="602" t="e" cm="1" vm="19">
        <f t="array" aca="1" ref="AK105" ca="1">Ver_flag_visit</f>
        <v>#VALUE!</v>
      </c>
      <c r="AL105" s="85" t="str">
        <f t="shared" ca="1" si="297"/>
        <v>Curaçao</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6</v>
      </c>
      <c r="AT105" s="87">
        <f t="shared" ca="1" si="308"/>
        <v>-2</v>
      </c>
      <c r="AU105" s="330">
        <f t="shared" ca="1" si="299"/>
        <v>1</v>
      </c>
      <c r="AV105" s="182" t="str">
        <f t="shared" ca="1" si="300"/>
        <v>Curaçao</v>
      </c>
      <c r="AW105" s="215"/>
      <c r="AX105" s="170"/>
      <c r="AY105" s="276"/>
      <c r="AZ105" s="279" t="str">
        <f t="shared" ca="1" si="303"/>
        <v>1D - 3B</v>
      </c>
      <c r="BA105" s="176"/>
      <c r="BF105" t="str">
        <f t="shared" ca="1" si="304"/>
        <v>I</v>
      </c>
      <c r="BG105">
        <f t="shared" ca="1" si="305"/>
        <v>7</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5</v>
      </c>
      <c r="AD106" s="92">
        <v>2</v>
      </c>
      <c r="AE106" s="89"/>
      <c r="AF106" s="91" t="str">
        <f t="shared" ca="1" si="293"/>
        <v>Paraguay</v>
      </c>
      <c r="AG106" s="327">
        <f t="shared" ca="1" si="294"/>
        <v>1</v>
      </c>
      <c r="AH106" s="195">
        <v>77</v>
      </c>
      <c r="AI106" s="182">
        <v>5</v>
      </c>
      <c r="AJ106" s="42">
        <v>5</v>
      </c>
      <c r="AK106" s="602" t="e" cm="1" vm="8">
        <f t="array" aca="1" ref="AK106" ca="1">Ver_flag_visit</f>
        <v>#VALUE!</v>
      </c>
      <c r="AL106" s="85" t="str">
        <f t="shared" ca="1" si="297"/>
        <v>Qatar</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4</v>
      </c>
      <c r="AT106" s="87">
        <f t="shared" ca="1" si="309"/>
        <v>0</v>
      </c>
      <c r="AU106" s="330">
        <f t="shared" ca="1" si="299"/>
        <v>1</v>
      </c>
      <c r="AV106" s="182" t="str">
        <f t="shared" ca="1" si="300"/>
        <v>Qatar</v>
      </c>
      <c r="AW106" s="215"/>
      <c r="AX106" s="170"/>
      <c r="AY106" s="276"/>
      <c r="AZ106" s="279" t="str">
        <f t="shared" ca="1" si="303"/>
        <v>1E - 3C</v>
      </c>
      <c r="BA106" s="176"/>
      <c r="BF106" t="str">
        <f t="shared" ca="1" si="304"/>
        <v>E</v>
      </c>
      <c r="BG106">
        <f t="shared" ca="1" si="305"/>
        <v>4</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Uruguay</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1</v>
      </c>
      <c r="AD107" s="92">
        <v>0</v>
      </c>
      <c r="AE107" s="89"/>
      <c r="AF107" s="91" t="str">
        <f t="shared" ca="1" si="293"/>
        <v>Uruguay</v>
      </c>
      <c r="AG107" s="327">
        <f t="shared" ca="1" si="294"/>
        <v>1</v>
      </c>
      <c r="AH107" s="195">
        <v>79</v>
      </c>
      <c r="AI107" s="182">
        <v>6</v>
      </c>
      <c r="AJ107" s="42">
        <v>6</v>
      </c>
      <c r="AK107" s="602" t="e" cm="1" vm="15">
        <f t="array" aca="1" ref="AK107" ca="1">Ver_flag_visit</f>
        <v>#VALUE!</v>
      </c>
      <c r="AL107" s="85" t="str">
        <f t="shared" ca="1" si="297"/>
        <v>Paraguay</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5</v>
      </c>
      <c r="AT107" s="87">
        <f t="shared" ca="1" si="310"/>
        <v>-1</v>
      </c>
      <c r="AU107" s="330">
        <f t="shared" ca="1" si="299"/>
        <v>1</v>
      </c>
      <c r="AV107" s="182" t="str">
        <f ca="1">INDEX($BD$58:$BD$69,MATCH(AI107,$BM$58:$BM$69,0))</f>
        <v>Paraguay</v>
      </c>
      <c r="AW107" s="215"/>
      <c r="AX107" s="170"/>
      <c r="AY107" s="276"/>
      <c r="AZ107" s="279" t="str">
        <f t="shared" ca="1" si="303"/>
        <v>1G - 3J</v>
      </c>
      <c r="BA107" s="176"/>
      <c r="BF107" t="str">
        <f t="shared" ca="1" si="304"/>
        <v>B</v>
      </c>
      <c r="BG107">
        <f t="shared" ca="1" si="305"/>
        <v>1</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2</v>
      </c>
      <c r="AD108" s="92">
        <v>0</v>
      </c>
      <c r="AE108" s="89"/>
      <c r="AF108" s="91" t="str">
        <f t="shared" ca="1" si="293"/>
        <v>Norway</v>
      </c>
      <c r="AG108" s="327">
        <f t="shared" ca="1" si="294"/>
        <v>1</v>
      </c>
      <c r="AH108" s="195">
        <v>80</v>
      </c>
      <c r="AI108" s="182">
        <v>7</v>
      </c>
      <c r="AJ108" s="42">
        <v>7</v>
      </c>
      <c r="AK108" s="602" t="e" cm="1" vm="40">
        <f t="array" aca="1" ref="AK108" ca="1">Ver_flag_visit</f>
        <v>#VALUE!</v>
      </c>
      <c r="AL108" s="85" t="str">
        <f t="shared" ca="1" si="297"/>
        <v>Austria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3</v>
      </c>
      <c r="AT108" s="87">
        <f t="shared" ca="1" si="311"/>
        <v>-1</v>
      </c>
      <c r="AU108" s="330">
        <f t="shared" ca="1" si="299"/>
        <v>1</v>
      </c>
      <c r="AV108" s="182" t="str">
        <f t="shared" ca="1" si="300"/>
        <v>Austria</v>
      </c>
      <c r="AW108" s="215"/>
      <c r="AX108" s="170"/>
      <c r="AY108" s="276"/>
      <c r="AZ108" s="279" t="str">
        <f t="shared" ca="1" si="303"/>
        <v>1I - 3D</v>
      </c>
      <c r="BA108" s="176"/>
      <c r="BF108" t="str">
        <f t="shared" ca="1" si="304"/>
        <v>D</v>
      </c>
      <c r="BG108">
        <f t="shared" ca="1" si="305"/>
        <v>3</v>
      </c>
      <c r="BI108">
        <v>6</v>
      </c>
      <c r="BJ108" t="str">
        <f t="shared" ca="1" si="306"/>
        <v>H</v>
      </c>
    </row>
    <row r="109" spans="1:62" ht="15.95" customHeight="1">
      <c r="A109" s="16" t="s">
        <v>670</v>
      </c>
      <c r="B109" s="16" t="s">
        <v>738</v>
      </c>
      <c r="C109" s="16"/>
      <c r="D109" s="16" t="str">
        <f t="shared" ca="1" si="289"/>
        <v>Egypt</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Qatar</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Egypt</v>
      </c>
      <c r="AB109" s="89">
        <v>5</v>
      </c>
      <c r="AC109" s="92">
        <v>1</v>
      </c>
      <c r="AD109" s="92">
        <v>1</v>
      </c>
      <c r="AE109" s="89">
        <v>3</v>
      </c>
      <c r="AF109" s="91" t="str">
        <f t="shared" ca="1" si="293"/>
        <v>Austria</v>
      </c>
      <c r="AG109" s="327">
        <f t="shared" ca="1" si="294"/>
        <v>1</v>
      </c>
      <c r="AH109" s="195">
        <v>82</v>
      </c>
      <c r="AI109" s="182">
        <v>8</v>
      </c>
      <c r="AJ109" s="42">
        <v>8</v>
      </c>
      <c r="AK109" s="602" t="e" cm="1" vm="13">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1</v>
      </c>
      <c r="AV109" s="182" t="str">
        <f t="shared" ca="1" si="300"/>
        <v>Scotland</v>
      </c>
      <c r="AW109" s="215"/>
      <c r="AX109" s="170"/>
      <c r="AY109" s="276"/>
      <c r="AZ109" s="279" t="str">
        <f t="shared" ca="1" si="303"/>
        <v>1K - 3E</v>
      </c>
      <c r="BA109" s="176"/>
      <c r="BF109" t="str">
        <f t="shared" ca="1" si="304"/>
        <v>J</v>
      </c>
      <c r="BG109">
        <f t="shared" ca="1" si="305"/>
        <v>8</v>
      </c>
      <c r="BI109">
        <v>7</v>
      </c>
      <c r="BJ109" t="str">
        <f t="shared" ca="1" si="306"/>
        <v>I</v>
      </c>
    </row>
    <row r="110" spans="1:62" ht="15.95" customHeight="1">
      <c r="A110" s="16" t="s">
        <v>679</v>
      </c>
      <c r="B110" s="16" t="s">
        <v>739</v>
      </c>
      <c r="C110" s="16"/>
      <c r="D110" s="16" t="str">
        <f t="shared" ca="1" si="289"/>
        <v>Qatar</v>
      </c>
      <c r="E110" s="16" t="s">
        <v>6</v>
      </c>
      <c r="F110" s="16" t="s">
        <v>733</v>
      </c>
      <c r="G110" s="16" t="s">
        <v>5</v>
      </c>
      <c r="H110" s="16">
        <f t="shared" ca="1" si="290"/>
        <v>12</v>
      </c>
      <c r="I110" s="16"/>
      <c r="J110" s="16">
        <v>82</v>
      </c>
      <c r="K110" s="16">
        <v>46204.75</v>
      </c>
      <c r="L110" s="16" t="s">
        <v>706</v>
      </c>
      <c r="M110" s="16" t="str">
        <f t="shared" ca="1" si="291"/>
        <v>Egypt</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Austria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0</v>
      </c>
      <c r="AD110" s="92">
        <v>1</v>
      </c>
      <c r="AE110" s="89"/>
      <c r="AF110" s="91" t="str">
        <f t="shared" ca="1" si="293"/>
        <v>Qatar</v>
      </c>
      <c r="AG110" s="327">
        <f t="shared" ca="1" si="294"/>
        <v>1</v>
      </c>
      <c r="AH110" s="195">
        <v>81</v>
      </c>
      <c r="AI110" s="182">
        <v>9</v>
      </c>
      <c r="AJ110" s="42">
        <v>9</v>
      </c>
      <c r="AK110" s="602" t="e" cm="1" vm="24">
        <f t="array" aca="1" ref="AK110" ca="1">Ver_flag_visit</f>
        <v>#VALUE!</v>
      </c>
      <c r="AL110" s="85" t="str">
        <f t="shared" ca="1" si="297"/>
        <v>Sweden</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5</v>
      </c>
      <c r="AT110" s="87">
        <f t="shared" ca="1" si="313"/>
        <v>-3</v>
      </c>
      <c r="AU110" s="330">
        <f t="shared" ca="1" si="299"/>
        <v>1</v>
      </c>
      <c r="AV110" s="182" t="str">
        <f t="shared" ca="1" si="300"/>
        <v>Sweden</v>
      </c>
      <c r="AW110" s="215"/>
      <c r="AX110" s="170"/>
      <c r="AY110" s="276"/>
      <c r="AZ110" s="279" t="str">
        <f t="shared" ca="1" si="303"/>
        <v>1L - 3I</v>
      </c>
      <c r="BA110" s="176"/>
      <c r="BF110" t="str">
        <f t="shared" ca="1" si="304"/>
        <v>C</v>
      </c>
      <c r="BG110">
        <f t="shared" ca="1" si="305"/>
        <v>2</v>
      </c>
      <c r="BI110">
        <v>8</v>
      </c>
      <c r="BJ110" t="str">
        <f t="shared" ca="1" si="306"/>
        <v>J</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v>5</v>
      </c>
      <c r="AC111" s="92">
        <v>2</v>
      </c>
      <c r="AD111" s="92">
        <v>2</v>
      </c>
      <c r="AE111" s="89">
        <v>3</v>
      </c>
      <c r="AF111" s="91" t="str">
        <f t="shared" ca="1" si="293"/>
        <v>Algeria</v>
      </c>
      <c r="AG111" s="327">
        <f t="shared" ca="1" si="294"/>
        <v>1</v>
      </c>
      <c r="AH111" s="195">
        <v>84</v>
      </c>
      <c r="AI111" s="182">
        <v>10</v>
      </c>
      <c r="AJ111" s="42">
        <v>10</v>
      </c>
      <c r="AK111" s="602" t="e" cm="1" vm="43">
        <f t="array" aca="1" ref="AK111" ca="1">Ver_flag_visit</f>
        <v>#VALUE!</v>
      </c>
      <c r="AL111" s="85" t="str">
        <f t="shared" ca="1" si="297"/>
        <v>DR Congo</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4</v>
      </c>
      <c r="AT111" s="87">
        <f t="shared" ca="1" si="314"/>
        <v>-3</v>
      </c>
      <c r="AU111" s="330">
        <f t="shared" ca="1" si="299"/>
        <v>1</v>
      </c>
      <c r="AV111" s="182" t="str">
        <f t="shared" ca="1" si="300"/>
        <v>DR Congo</v>
      </c>
      <c r="AW111" s="215"/>
      <c r="AX111" s="170"/>
      <c r="AY111" s="275"/>
      <c r="AZ111" s="275"/>
      <c r="BA111" s="176"/>
      <c r="BI111" t="s">
        <v>87</v>
      </c>
    </row>
    <row r="112" spans="1:62" ht="15.95" customHeight="1">
      <c r="A112" s="16" t="s">
        <v>682</v>
      </c>
      <c r="B112" s="16" t="s">
        <v>689</v>
      </c>
      <c r="C112" s="16"/>
      <c r="D112" s="16" t="str">
        <f t="shared" ca="1" si="289"/>
        <v>Ghana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Ghana</v>
      </c>
      <c r="AG112" s="327">
        <f t="shared" ca="1" si="294"/>
        <v>1</v>
      </c>
      <c r="AH112" s="195">
        <v>83</v>
      </c>
      <c r="AI112" s="182">
        <v>11</v>
      </c>
      <c r="AJ112" s="42">
        <v>11</v>
      </c>
      <c r="AK112" s="602" t="e" cm="1" vm="49">
        <f t="array" aca="1" ref="AK112" ca="1">Ver_flag_visit</f>
        <v>#VALUE!</v>
      </c>
      <c r="AL112" s="85" t="str">
        <f t="shared" ca="1" si="297"/>
        <v>Panama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1</v>
      </c>
      <c r="AV112" s="182" t="str">
        <f t="shared" ca="1" si="300"/>
        <v>Panama</v>
      </c>
      <c r="AW112" s="215"/>
      <c r="AX112" s="170"/>
      <c r="AY112" s="275"/>
      <c r="AZ112" s="275"/>
      <c r="BA112" s="176"/>
      <c r="BI112" t="str">
        <f ca="1">IFERROR(CONCATENATE(BJ103,BJ104,BJ105,BJ106,BJ107,BJ108,BJ109,BJ110),"¿A/B/C/D/E/F/G/H/I/J/K/L?")</f>
        <v>BCDEGHIJ</v>
      </c>
    </row>
    <row r="113" spans="1:59" ht="15.95" customHeight="1" thickBot="1">
      <c r="A113" s="16" t="s">
        <v>660</v>
      </c>
      <c r="B113" s="16" t="s">
        <v>740</v>
      </c>
      <c r="C113" s="16"/>
      <c r="D113" s="16" t="str">
        <f t="shared" ca="1" si="289"/>
        <v>Iran</v>
      </c>
      <c r="E113" s="16" t="s">
        <v>1</v>
      </c>
      <c r="F113" s="16" t="s">
        <v>733</v>
      </c>
      <c r="G113" s="16" t="s">
        <v>733</v>
      </c>
      <c r="H113" s="16">
        <f ca="1">+IF($AJ$99&lt;&gt;144,SUM(H101:H112),$AJ$99)</f>
        <v>144</v>
      </c>
      <c r="I113" s="16"/>
      <c r="J113" s="16">
        <v>85</v>
      </c>
      <c r="K113" s="16">
        <v>46205.75</v>
      </c>
      <c r="L113" s="16" t="s">
        <v>709</v>
      </c>
      <c r="M113" s="16" t="str">
        <f t="shared" ca="1" si="291"/>
        <v>Bosnia and Herzegovina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Bosnia and Herzegovina</v>
      </c>
      <c r="AB113" s="89"/>
      <c r="AC113" s="92">
        <v>0</v>
      </c>
      <c r="AD113" s="92">
        <v>1</v>
      </c>
      <c r="AE113" s="90"/>
      <c r="AF113" s="91" t="str">
        <f t="shared" ca="1" si="293"/>
        <v>Iran</v>
      </c>
      <c r="AG113" s="327">
        <f t="shared" ca="1" si="294"/>
        <v>1</v>
      </c>
      <c r="AH113" s="195">
        <v>85</v>
      </c>
      <c r="AI113" s="182">
        <v>12</v>
      </c>
      <c r="AJ113" s="44">
        <v>12</v>
      </c>
      <c r="AK113" s="604" t="e" cm="1" vm="4">
        <f t="array" aca="1" ref="AK113" ca="1">Ver_flag_visit</f>
        <v>#VALUE!</v>
      </c>
      <c r="AL113" s="45" t="str">
        <f t="shared" ca="1" si="297"/>
        <v>Czech Republic</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6</v>
      </c>
      <c r="AT113" s="48">
        <f t="shared" ca="1" si="316"/>
        <v>-3</v>
      </c>
      <c r="AU113" s="330">
        <f t="shared" ca="1" si="299"/>
        <v>1</v>
      </c>
      <c r="AV113" s="182" t="str">
        <f t="shared" ca="1" si="300"/>
        <v>Czech Republic</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Saudi Arabia</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Belgium</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Curaçao</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1</v>
      </c>
      <c r="AE115" s="89"/>
      <c r="AF115" s="91" t="str">
        <f t="shared" ca="1" si="293"/>
        <v>Saudi Arabia</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Curaçao</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South Africa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South Africa</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Ivory Coast</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4</v>
      </c>
      <c r="AD122" s="97">
        <v>1</v>
      </c>
      <c r="AE122" s="89"/>
      <c r="AF122" s="91" t="str">
        <f t="shared" ca="1" si="321"/>
        <v>Ivory Coast</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5" customHeight="1">
      <c r="A123" s="16" t="s">
        <v>748</v>
      </c>
      <c r="B123" s="16" t="s">
        <v>749</v>
      </c>
      <c r="C123" s="16"/>
      <c r="D123" s="16" t="str">
        <f t="shared" ca="1" si="317"/>
        <v>Mexico</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0</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3E</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Ghana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Ghana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Egypt</v>
      </c>
      <c r="E125" s="16">
        <v>81</v>
      </c>
      <c r="F125" s="16">
        <v>82</v>
      </c>
      <c r="G125" s="16"/>
      <c r="H125" s="16"/>
      <c r="I125" s="16"/>
      <c r="J125" s="16">
        <v>94</v>
      </c>
      <c r="K125" s="16">
        <v>46209.875</v>
      </c>
      <c r="L125" s="16" t="s">
        <v>718</v>
      </c>
      <c r="M125" s="16" t="str">
        <f t="shared" ca="1" si="318"/>
        <v>Qatar</v>
      </c>
      <c r="N125" s="16" t="str">
        <f t="shared" ca="1" si="318"/>
        <v>Egypt</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Qatar</v>
      </c>
      <c r="AB125" s="89"/>
      <c r="AC125" s="99">
        <v>1</v>
      </c>
      <c r="AD125" s="99">
        <v>3</v>
      </c>
      <c r="AE125" s="89"/>
      <c r="AF125" s="91" t="str">
        <f t="shared" ca="1" si="321"/>
        <v>Egypt</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1</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Iran</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Iran</v>
      </c>
      <c r="AB127" s="94"/>
      <c r="AC127" s="100">
        <v>0</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4</v>
      </c>
      <c r="AD131" s="96">
        <v>2</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Egypt</v>
      </c>
      <c r="E132" s="16">
        <v>93</v>
      </c>
      <c r="F132" s="16">
        <v>94</v>
      </c>
      <c r="G132" s="16"/>
      <c r="H132" s="16"/>
      <c r="I132" s="16"/>
      <c r="J132" s="16">
        <v>98</v>
      </c>
      <c r="K132" s="16">
        <v>46213.875</v>
      </c>
      <c r="L132" s="16" t="s">
        <v>722</v>
      </c>
      <c r="M132" s="16" t="str">
        <f t="shared" ca="1" si="323"/>
        <v>Spain</v>
      </c>
      <c r="N132" s="16" t="str">
        <f t="shared" ca="1" si="323"/>
        <v>Egypt</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1</v>
      </c>
      <c r="AD132" s="99">
        <v>2</v>
      </c>
      <c r="AE132" s="89"/>
      <c r="AF132" s="116" t="str">
        <f ca="1">+INDEX($N$101:$N$147,MATCH(AH132,$J$101:$J$147,0))</f>
        <v>Egypt</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Mexico</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3</v>
      </c>
      <c r="AD133" s="99">
        <v>1</v>
      </c>
      <c r="AE133" s="89"/>
      <c r="AF133" s="116" t="str">
        <f ca="1">+INDEX($N$101:$N$147,MATCH(AH133,$J$101:$J$147,0))</f>
        <v>Mexico</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Germany</v>
      </c>
      <c r="E138" s="16">
        <v>97</v>
      </c>
      <c r="F138" s="16">
        <v>98</v>
      </c>
      <c r="G138" s="16"/>
      <c r="H138" s="16" t="str">
        <f ca="1">IF(AND(OR(AC138="",AD138="")),"L101",IF(AC138&gt;AD138,AF138,IF(AC138&lt;AD138,AA138,IF(AND(AC138=AD138,AB138=AE138),"L101",IF(AND(AC138=AD138,OR(AB138="",AE138="")),"L101",IF(AND(AC138=AD138,AB138&gt;AE138),AF138,AA138))))))</f>
        <v>Egypt</v>
      </c>
      <c r="I138" s="16"/>
      <c r="J138" s="16">
        <v>101</v>
      </c>
      <c r="K138" s="16">
        <v>46217.875</v>
      </c>
      <c r="L138" s="16" t="s">
        <v>725</v>
      </c>
      <c r="M138" s="16" t="str">
        <f ca="1">+INDEX($D$101:$D$147,MATCH(E138,$AH$101:$AH$147,0))</f>
        <v>Germany</v>
      </c>
      <c r="N138" s="16" t="str">
        <f ca="1">+INDEX($D$101:$D$147,MATCH(F138,$AH$101:$AH$147,0))</f>
        <v>Egypt</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Germany</v>
      </c>
      <c r="AB138" s="89"/>
      <c r="AC138" s="101">
        <v>3</v>
      </c>
      <c r="AD138" s="101">
        <v>0</v>
      </c>
      <c r="AE138" s="89"/>
      <c r="AF138" s="116" t="str">
        <f ca="1">+INDEX($N$101:$N$147,MATCH(AH138,$J$101:$J$147,0))</f>
        <v>Egypt</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Portugal</v>
      </c>
      <c r="E143" s="16">
        <v>101</v>
      </c>
      <c r="F143" s="16">
        <v>102</v>
      </c>
      <c r="G143" s="16"/>
      <c r="H143" s="16"/>
      <c r="I143" s="16"/>
      <c r="J143" s="16">
        <v>103</v>
      </c>
      <c r="K143" s="16">
        <v>46221.875</v>
      </c>
      <c r="L143" s="16" t="s">
        <v>727</v>
      </c>
      <c r="M143" s="16" t="str">
        <f ca="1">+INDEX($D$101:$D$147,MATCH(E143,$AH$101:$AH$147,0))</f>
        <v>Germany</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Egypt</v>
      </c>
      <c r="AB143" s="216"/>
      <c r="AC143" s="105">
        <v>1</v>
      </c>
      <c r="AD143" s="105">
        <v>2</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Brazil</v>
      </c>
      <c r="E147" s="16">
        <v>101</v>
      </c>
      <c r="F147" s="16">
        <v>102</v>
      </c>
      <c r="G147" s="16"/>
      <c r="H147" s="16" t="str">
        <f ca="1">IF(AND(OR(AC147="",AD147="")),"LF",IF(AC147&gt;AD147,AF147,IF(AC147&lt;AD147,AA147,IF(AND(AC147=AD147,AB147=AE147),"LF",IF(AND(AC147=AD147,OR(AB147="",AE147="")),"LF",IF(AND(AC147=AD147,AB147&gt;AE147),AF147,AA147))))))</f>
        <v>Germany</v>
      </c>
      <c r="I147" s="16"/>
      <c r="J147" s="16">
        <v>104</v>
      </c>
      <c r="K147" s="16">
        <v>46222.875</v>
      </c>
      <c r="L147" s="16" t="s">
        <v>728</v>
      </c>
      <c r="M147" s="16" t="str">
        <f ca="1">+INDEX($D$101:$D$147,MATCH(E147,$AH$101:$AH$147,0))</f>
        <v>Germany</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Germany</v>
      </c>
      <c r="AB147" s="216"/>
      <c r="AC147" s="105">
        <v>2</v>
      </c>
      <c r="AD147" s="105">
        <v>3</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Brazil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Germany</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Portugal</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17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Jordy Brouwer</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1|3-1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2|1-2</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1|5-2</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1|2-1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2|1-3</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1|3-1</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X|2-2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X|2-2</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1|1-0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2|1-2</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X|2-2</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2|1-3</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2|1-3</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2|0-1</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X|1-1</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X|1-1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1|3-1</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1|1-0</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X|2-2</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X|1-1</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2|1-3</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1|2-1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1|1-0</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1|3-1</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2|1-3</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1|3-1</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1|2-1</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2|1-3</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2|1-2</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2|0-1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Africa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Korea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Bosnia and Herzegovina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Switzerland</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Qatar</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Canada</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Ecuador</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Egypt</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Belgium</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Saudi Arabia</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Uruguay</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Algeria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Austria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Ghana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Panama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Croatia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Africa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Egypt</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Bosnia and Herzegovina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Switzerland</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Paraguay</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Uruguay</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Norway</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Austria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Qatar</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Algeria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Ghana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Iran</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Belgium</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Saudi Arabia</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Curaçao</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Africa-Switzerland</v>
      </c>
      <c r="C164" s="349" t="str">
        <f ca="1">CONCATENATE(WORLDCUP!AA101,"-",WORLDCUP!AF101,"·",IF(WORLDCUP!AC101&gt;WORLDCUP!AD101,1,IF(WORLDCUP!AC101&lt;WORLDCUP!AD101,2,IF(AND(WORLDCUP!AC101=WORLDCUP!AD101,WORLDCUP!AC101&lt;&gt;"",WORLDCUP!AD101&lt;&gt;""),"X",0))),"|",WORLDCUP!AC101,"-",WORLDCUP!AD101)</f>
        <v>South Africa-Switzerland·X|2-2</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Brazil-Japan·1|4-1</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Germany-Scotland·1|3-1</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Ivory Coast-Senegal</v>
      </c>
      <c r="C168" s="349" t="str">
        <f ca="1">CONCATENATE(WORLDCUP!AA105,"-",WORLDCUP!AF105,"·",IF(WORLDCUP!AC105&gt;WORLDCUP!AD105,1,IF(WORLDCUP!AC105&lt;WORLDCUP!AD105,2,IF(AND(WORLDCUP!AC105=WORLDCUP!AD105,WORLDCUP!AC105&lt;&gt;"",WORLDCUP!AD105&lt;&gt;""),"X",0))),"|",WORLDCUP!AC105,"-",WORLDCUP!AD105)</f>
        <v>Ivory Coast-Senegal·1|4-1</v>
      </c>
      <c r="D168" s="692"/>
      <c r="E168" s="370"/>
      <c r="F168" s="370"/>
      <c r="G168" s="370"/>
      <c r="H168" s="370"/>
      <c r="I168" s="352"/>
      <c r="J168" s="370"/>
      <c r="K168" s="370"/>
      <c r="L168" s="370"/>
      <c r="M168" s="386"/>
      <c r="N168" s="377"/>
    </row>
    <row r="169" spans="1:14" ht="15" customHeight="1">
      <c r="A169" s="690"/>
      <c r="B169" s="360" t="str">
        <f ca="1">CONCATENATE(WORLDCUP!AA106,"-",WORLDCUP!AF106)</f>
        <v>France-Paraguay</v>
      </c>
      <c r="C169" s="349" t="str">
        <f ca="1">CONCATENATE(WORLDCUP!AA106,"-",WORLDCUP!AF106,"·",IF(WORLDCUP!AC106&gt;WORLDCUP!AD106,1,IF(WORLDCUP!AC106&lt;WORLDCUP!AD106,2,IF(AND(WORLDCUP!AC106=WORLDCUP!AD106,WORLDCUP!AC106&lt;&gt;"",WORLDCUP!AD106&lt;&gt;""),"X",0))),"|",WORLDCUP!AC106,"-",WORLDCUP!AD106)</f>
        <v>France-Paraguay·1|5-2</v>
      </c>
      <c r="D169" s="692"/>
      <c r="E169" s="370"/>
      <c r="F169" s="370"/>
      <c r="G169" s="370"/>
      <c r="H169" s="370"/>
      <c r="I169" s="352"/>
      <c r="J169" s="370"/>
      <c r="K169" s="370"/>
      <c r="L169" s="370"/>
      <c r="M169" s="386"/>
      <c r="N169" s="377"/>
    </row>
    <row r="170" spans="1:14" ht="15" customHeight="1">
      <c r="A170" s="690"/>
      <c r="B170" s="360" t="str">
        <f ca="1">CONCATENATE(WORLDCUP!AA107,"-",WORLDCUP!AF107)</f>
        <v>Mexico-Uruguay</v>
      </c>
      <c r="C170" s="349" t="str">
        <f ca="1">CONCATENATE(WORLDCUP!AA107,"-",WORLDCUP!AF107,"·",IF(WORLDCUP!AC107&gt;WORLDCUP!AD107,1,IF(WORLDCUP!AC107&lt;WORLDCUP!AD107,2,IF(AND(WORLDCUP!AC107=WORLDCUP!AD107,WORLDCUP!AC107&lt;&gt;"",WORLDCUP!AD107&lt;&gt;""),"X",0))),"|",WORLDCUP!AC107,"-",WORLDCUP!AD107)</f>
        <v>Mexico-Uruguay·1|1-0</v>
      </c>
      <c r="D170" s="692"/>
      <c r="E170" s="370"/>
      <c r="F170" s="370"/>
      <c r="G170" s="370"/>
      <c r="H170" s="370"/>
      <c r="I170" s="352"/>
      <c r="J170" s="370"/>
      <c r="K170" s="370"/>
      <c r="L170" s="370"/>
      <c r="M170" s="386"/>
      <c r="N170" s="377"/>
    </row>
    <row r="171" spans="1:14" ht="15" customHeight="1">
      <c r="A171" s="690"/>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England-Norway·1|2-0</v>
      </c>
      <c r="D171" s="692"/>
      <c r="E171" s="370"/>
      <c r="F171" s="370"/>
      <c r="G171" s="370"/>
      <c r="H171" s="370"/>
      <c r="I171" s="352"/>
      <c r="J171" s="370"/>
      <c r="K171" s="370"/>
      <c r="L171" s="370"/>
      <c r="M171" s="386"/>
      <c r="N171" s="377"/>
    </row>
    <row r="172" spans="1:14" ht="15" customHeight="1">
      <c r="A172" s="690"/>
      <c r="B172" s="360" t="str">
        <f ca="1">CONCATENATE(WORLDCUP!AA109,"-",WORLDCUP!AF109)</f>
        <v>Egypt-Austria</v>
      </c>
      <c r="C172" s="349" t="str">
        <f ca="1">CONCATENATE(WORLDCUP!AA109,"-",WORLDCUP!AF109,"·",IF(WORLDCUP!AC109&gt;WORLDCUP!AD109,1,IF(WORLDCUP!AC109&lt;WORLDCUP!AD109,2,IF(AND(WORLDCUP!AC109=WORLDCUP!AD109,WORLDCUP!AC109&lt;&gt;"",WORLDCUP!AD109&lt;&gt;""),"X",0))),"|",WORLDCUP!AC109,"-",WORLDCUP!AD109)</f>
        <v>Egypt-Austria·X|1-1</v>
      </c>
      <c r="D172" s="692"/>
      <c r="E172" s="370"/>
      <c r="F172" s="370"/>
      <c r="G172" s="370"/>
      <c r="H172" s="370"/>
      <c r="I172" s="352"/>
      <c r="J172" s="370"/>
      <c r="K172" s="370"/>
      <c r="L172" s="370"/>
      <c r="M172" s="386"/>
      <c r="N172" s="377"/>
    </row>
    <row r="173" spans="1:14" ht="15" customHeight="1">
      <c r="A173" s="690"/>
      <c r="B173" s="360" t="str">
        <f ca="1">CONCATENATE(WORLDCUP!AA110,"-",WORLDCUP!AF110)</f>
        <v>United States-Qatar</v>
      </c>
      <c r="C173" s="349" t="str">
        <f ca="1">CONCATENATE(WORLDCUP!AA110,"-",WORLDCUP!AF110,"·",IF(WORLDCUP!AC110&gt;WORLDCUP!AD110,1,IF(WORLDCUP!AC110&lt;WORLDCUP!AD110,2,IF(AND(WORLDCUP!AC110=WORLDCUP!AD110,WORLDCUP!AC110&lt;&gt;"",WORLDCUP!AD110&lt;&gt;""),"X",0))),"|",WORLDCUP!AC110,"-",WORLDCUP!AD110)</f>
        <v>United States-Qatar·2|0-1</v>
      </c>
      <c r="D173" s="692"/>
      <c r="E173" s="370"/>
      <c r="F173" s="370"/>
      <c r="G173" s="370"/>
      <c r="H173" s="370"/>
      <c r="I173" s="352"/>
      <c r="J173" s="370"/>
      <c r="K173" s="370"/>
      <c r="L173" s="370"/>
      <c r="M173" s="386"/>
      <c r="N173" s="377"/>
    </row>
    <row r="174" spans="1:14" ht="15" customHeight="1">
      <c r="A174" s="690"/>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Spain-Algeria·X|2-2</v>
      </c>
      <c r="D174" s="692"/>
      <c r="E174" s="370"/>
      <c r="F174" s="370"/>
      <c r="G174" s="370"/>
      <c r="H174" s="370"/>
      <c r="I174" s="352"/>
      <c r="J174" s="370"/>
      <c r="K174" s="370"/>
      <c r="L174" s="370"/>
      <c r="M174" s="386"/>
      <c r="N174" s="377"/>
    </row>
    <row r="175" spans="1:14" ht="15" customHeight="1">
      <c r="A175" s="690"/>
      <c r="B175" s="360" t="str">
        <f ca="1">CONCATENATE(WORLDCUP!AA112,"-",WORLDCUP!AF112)</f>
        <v>Colombia-Ghana</v>
      </c>
      <c r="C175" s="349" t="str">
        <f ca="1">CONCATENATE(WORLDCUP!AA112,"-",WORLDCUP!AF112,"·",IF(WORLDCUP!AC112&gt;WORLDCUP!AD112,1,IF(WORLDCUP!AC112&lt;WORLDCUP!AD112,2,IF(AND(WORLDCUP!AC112=WORLDCUP!AD112,WORLDCUP!AC112&lt;&gt;"",WORLDCUP!AD112&lt;&gt;""),"X",0))),"|",WORLDCUP!AC112,"-",WORLDCUP!AD112)</f>
        <v>Colombia-Ghana·2|0-1</v>
      </c>
      <c r="D175" s="692"/>
      <c r="E175" s="370"/>
      <c r="F175" s="370"/>
      <c r="G175" s="370"/>
      <c r="H175" s="370"/>
      <c r="I175" s="352"/>
      <c r="J175" s="370"/>
      <c r="K175" s="370"/>
      <c r="L175" s="370"/>
      <c r="M175" s="386"/>
      <c r="N175" s="377"/>
    </row>
    <row r="176" spans="1:14" ht="15" customHeight="1">
      <c r="A176" s="690"/>
      <c r="B176" s="360" t="str">
        <f ca="1">CONCATENATE(WORLDCUP!AA113,"-",WORLDCUP!AF113)</f>
        <v>Bosnia and Herzegovina-Iran</v>
      </c>
      <c r="C176" s="349" t="str">
        <f ca="1">CONCATENATE(WORLDCUP!AA113,"-",WORLDCUP!AF113,"·",IF(WORLDCUP!AC113&gt;WORLDCUP!AD113,1,IF(WORLDCUP!AC113&lt;WORLDCUP!AD113,2,IF(AND(WORLDCUP!AC113=WORLDCUP!AD113,WORLDCUP!AC113&lt;&gt;"",WORLDCUP!AD113&lt;&gt;""),"X",0))),"|",WORLDCUP!AC113,"-",WORLDCUP!AD113)</f>
        <v>Bosnia and Herzegovina-Iran·2|0-1</v>
      </c>
      <c r="D176" s="692"/>
      <c r="E176" s="370"/>
      <c r="F176" s="370"/>
      <c r="G176" s="370"/>
      <c r="H176" s="370"/>
      <c r="I176" s="352"/>
      <c r="J176" s="370"/>
      <c r="K176" s="370"/>
      <c r="L176" s="370"/>
      <c r="M176" s="386"/>
      <c r="N176" s="377"/>
    </row>
    <row r="177" spans="1:14" ht="15" customHeight="1">
      <c r="A177" s="690"/>
      <c r="B177" s="360" t="str">
        <f ca="1">CONCATENATE(WORLDCUP!AA114,"-",WORLDCUP!AF114)</f>
        <v>Turkey-Belgium</v>
      </c>
      <c r="C177" s="349" t="str">
        <f ca="1">CONCATENATE(WORLDCUP!AA114,"-",WORLDCUP!AF114,"·",IF(WORLDCUP!AC114&gt;WORLDCUP!AD114,1,IF(WORLDCUP!AC114&lt;WORLDCUP!AD114,2,IF(AND(WORLDCUP!AC114=WORLDCUP!AD114,WORLDCUP!AC114&lt;&gt;"",WORLDCUP!AD114&lt;&gt;""),"X",0))),"|",WORLDCUP!AC114,"-",WORLDCUP!AD114)</f>
        <v>Turkey-Belgium·1|2-1</v>
      </c>
      <c r="D177" s="692"/>
      <c r="E177" s="370"/>
      <c r="F177" s="370"/>
      <c r="G177" s="370"/>
      <c r="H177" s="370"/>
      <c r="I177" s="352"/>
      <c r="J177" s="370"/>
      <c r="K177" s="370"/>
      <c r="L177" s="370"/>
      <c r="M177" s="386"/>
      <c r="N177" s="377"/>
    </row>
    <row r="178" spans="1:14" ht="15" customHeight="1">
      <c r="A178" s="690"/>
      <c r="B178" s="360" t="str">
        <f ca="1">CONCATENATE(WORLDCUP!AA115,"-",WORLDCUP!AF115)</f>
        <v>Argentina-Saudi Arabia</v>
      </c>
      <c r="C178" s="349" t="str">
        <f ca="1">CONCATENATE(WORLDCUP!AA115,"-",WORLDCUP!AF115,"·",IF(WORLDCUP!AC115&gt;WORLDCUP!AD115,1,IF(WORLDCUP!AC115&lt;WORLDCUP!AD115,2,IF(AND(WORLDCUP!AC115=WORLDCUP!AD115,WORLDCUP!AC115&lt;&gt;"",WORLDCUP!AD115&lt;&gt;""),"X",0))),"|",WORLDCUP!AC115,"-",WORLDCUP!AD115)</f>
        <v>Argentina-Saudi Arabia·1|3-1</v>
      </c>
      <c r="D178" s="692"/>
      <c r="E178" s="370"/>
      <c r="F178" s="370"/>
      <c r="G178" s="370"/>
      <c r="H178" s="370"/>
      <c r="I178" s="352"/>
      <c r="J178" s="370"/>
      <c r="K178" s="370"/>
      <c r="L178" s="370"/>
      <c r="M178" s="386"/>
      <c r="N178" s="377"/>
    </row>
    <row r="179" spans="1:14" ht="15" customHeight="1">
      <c r="A179" s="690"/>
      <c r="B179" s="360" t="str">
        <f ca="1">CONCATENATE(WORLDCUP!AA116,"-",WORLDCUP!AF116)</f>
        <v>Portugal-Curaçao</v>
      </c>
      <c r="C179" s="349" t="str">
        <f ca="1">CONCATENATE(WORLDCUP!AA116,"-",WORLDCUP!AF116,"·",IF(WORLDCUP!AC116&gt;WORLDCUP!AD116,1,IF(WORLDCUP!AC116&lt;WORLDCUP!AD116,2,IF(AND(WORLDCUP!AC116=WORLDCUP!AD116,WORLDCUP!AC116&lt;&gt;"",WORLDCUP!AD116&lt;&gt;""),"X",0))),"|",WORLDCUP!AC116,"-",WORLDCUP!AD116)</f>
        <v>Portugal-Curaçao·1|3-1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South Africa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Ghana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Qatar</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Iran</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Ivory Coast</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Egypt</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South Africa-Netherlands</v>
      </c>
      <c r="C200" s="351" t="str">
        <f ca="1">CONCATENATE(WORLDCUP!AA120,"-",WORLDCUP!AF120,"·",IF(WORLDCUP!AC120&gt;WORLDCUP!AD120,1,IF(WORLDCUP!AC120&lt;WORLDCUP!AD120,2,IF(AND(WORLDCUP!AC120=WORLDCUP!AD120,WORLDCUP!AC120&lt;&gt;"",WORLDCUP!AD120&lt;&gt;""),"X",0))),"|",WORLDCUP!AC120,"-",WORLDCUP!AD120)</f>
        <v>South Africa-Netherlands·2|0-2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91"/>
      <c r="E201" s="686"/>
      <c r="F201" s="686"/>
      <c r="G201" s="686"/>
      <c r="H201" s="686"/>
      <c r="I201" s="352"/>
      <c r="J201" s="370"/>
      <c r="K201" s="370"/>
      <c r="L201" s="370"/>
      <c r="M201" s="386"/>
      <c r="N201" s="377"/>
    </row>
    <row r="202" spans="1:14" ht="15" customHeight="1">
      <c r="A202" s="690"/>
      <c r="B202" s="361" t="str">
        <f ca="1">CONCATENATE(WORLDCUP!AA122,"-",WORLDCUP!AF122)</f>
        <v>Brazil-Ivory Coast</v>
      </c>
      <c r="C202" s="351" t="str">
        <f ca="1">CONCATENATE(WORLDCUP!AA122,"-",WORLDCUP!AF122,"·",IF(WORLDCUP!AC122&gt;WORLDCUP!AD122,1,IF(WORLDCUP!AC122&lt;WORLDCUP!AD122,2,IF(AND(WORLDCUP!AC122=WORLDCUP!AD122,WORLDCUP!AC122&lt;&gt;"",WORLDCUP!AD122&lt;&gt;""),"X",0))),"|",WORLDCUP!AC122,"-",WORLDCUP!AD122)</f>
        <v>Brazil-Ivory Coast·1|4-1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Mexico-England·1|1-0</v>
      </c>
      <c r="D203" s="691"/>
      <c r="E203" s="686"/>
      <c r="F203" s="686"/>
      <c r="G203" s="686"/>
      <c r="H203" s="686"/>
      <c r="I203" s="352"/>
      <c r="J203" s="370"/>
      <c r="K203" s="370"/>
      <c r="L203" s="370"/>
      <c r="M203" s="386"/>
      <c r="N203" s="377"/>
    </row>
    <row r="204" spans="1:14" ht="15" customHeight="1">
      <c r="A204" s="690"/>
      <c r="B204" s="361" t="str">
        <f ca="1">CONCATENATE(WORLDCUP!AA124,"-",WORLDCUP!AF124)</f>
        <v>Ghana-Spain</v>
      </c>
      <c r="C204" s="351" t="str">
        <f ca="1">CONCATENATE(WORLDCUP!AA124,"-",WORLDCUP!AF124,"·",IF(WORLDCUP!AC124&gt;WORLDCUP!AD124,1,IF(WORLDCUP!AC124&lt;WORLDCUP!AD124,2,IF(AND(WORLDCUP!AC124=WORLDCUP!AD124,WORLDCUP!AC124&lt;&gt;"",WORLDCUP!AD124&lt;&gt;""),"X",0))),"|",WORLDCUP!AC124,"-",WORLDCUP!AD124)</f>
        <v>Ghana-Spain·2|1-2</v>
      </c>
      <c r="D204" s="691"/>
      <c r="E204" s="352"/>
      <c r="F204" s="352"/>
      <c r="G204" s="352"/>
      <c r="H204" s="352"/>
      <c r="I204" s="352"/>
      <c r="J204" s="370"/>
      <c r="K204" s="370"/>
      <c r="L204" s="370"/>
      <c r="M204" s="386"/>
      <c r="N204" s="377"/>
    </row>
    <row r="205" spans="1:14" ht="15" customHeight="1">
      <c r="A205" s="690"/>
      <c r="B205" s="361" t="str">
        <f ca="1">CONCATENATE(WORLDCUP!AA125,"-",WORLDCUP!AF125)</f>
        <v>Qatar-Egypt</v>
      </c>
      <c r="C205" s="351" t="str">
        <f ca="1">CONCATENATE(WORLDCUP!AA125,"-",WORLDCUP!AF125,"·",IF(WORLDCUP!AC125&gt;WORLDCUP!AD125,1,IF(WORLDCUP!AC125&lt;WORLDCUP!AD125,2,IF(AND(WORLDCUP!AC125=WORLDCUP!AD125,WORLDCUP!AC125&lt;&gt;"",WORLDCUP!AD125&lt;&gt;""),"X",0))),"|",WORLDCUP!AC125,"-",WORLDCUP!AD125)</f>
        <v>Qatar-Egypt·2|1-3</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Argentina-Turkey·1|1-0</v>
      </c>
      <c r="D206" s="691"/>
      <c r="E206" s="352"/>
      <c r="F206" s="352"/>
      <c r="G206" s="352"/>
      <c r="H206" s="352"/>
      <c r="I206" s="352"/>
      <c r="J206" s="370"/>
      <c r="K206" s="370"/>
      <c r="L206" s="370"/>
      <c r="M206" s="386"/>
      <c r="N206" s="377"/>
    </row>
    <row r="207" spans="1:14" ht="15" customHeight="1">
      <c r="A207" s="690"/>
      <c r="B207" s="361" t="str">
        <f ca="1">CONCATENATE(WORLDCUP!AA127,"-",WORLDCUP!AF127)</f>
        <v>Iran-Portugal</v>
      </c>
      <c r="C207" s="351" t="str">
        <f ca="1">CONCATENATE(WORLDCUP!AA127,"-",WORLDCUP!AF127,"·",IF(WORLDCUP!AC127&gt;WORLDCUP!AD127,1,IF(WORLDCUP!AC127&lt;WORLDCUP!AD127,2,IF(AND(WORLDCUP!AC127=WORLDCUP!AD127,WORLDCUP!AC127&lt;&gt;"",WORLDCUP!AD127&lt;&gt;""),"X",0))),"|",WORLDCUP!AC127,"-",WORLDCUP!AD127)</f>
        <v>Iran-Portugal·2|0-3</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Germany</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Egypt</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Mexico</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Germany-Netherlands·1|4-2</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Spain-Egypt</v>
      </c>
      <c r="C221" s="349" t="str">
        <f ca="1">CONCATENATE(WORLDCUP!AA132,"-",WORLDCUP!AF132,"·",IF(WORLDCUP!AC132&gt;WORLDCUP!AD132,1,IF(WORLDCUP!AC132&lt;WORLDCUP!AD132,2,IF(AND(WORLDCUP!AC132=WORLDCUP!AD132,WORLDCUP!AC132&lt;&gt;"",WORLDCUP!AD132&lt;&gt;""),"X",0))),"|",WORLDCUP!AC132,"-",WORLDCUP!AD132)</f>
        <v>Spain-Egypt·2|1-2</v>
      </c>
      <c r="D221" s="692"/>
      <c r="E221" s="686"/>
      <c r="F221" s="686"/>
      <c r="G221" s="686"/>
      <c r="H221" s="686"/>
      <c r="I221" s="352"/>
      <c r="J221" s="370"/>
      <c r="K221" s="370"/>
      <c r="L221" s="370"/>
      <c r="M221" s="386"/>
      <c r="N221" s="377"/>
    </row>
    <row r="222" spans="1:14" ht="15" customHeight="1">
      <c r="A222" s="690"/>
      <c r="B222" s="360" t="str">
        <f ca="1">CONCATENATE(WORLDCUP!AA133,"-",WORLDCUP!AF133)</f>
        <v>Brazil-Mexico</v>
      </c>
      <c r="C222" s="349" t="str">
        <f ca="1">CONCATENATE(WORLDCUP!AA133,"-",WORLDCUP!AF133,"·",IF(WORLDCUP!AC133&gt;WORLDCUP!AD133,1,IF(WORLDCUP!AC133&lt;WORLDCUP!AD133,2,IF(AND(WORLDCUP!AC133=WORLDCUP!AD133,WORLDCUP!AC133&lt;&gt;"",WORLDCUP!AD133&lt;&gt;""),"X",0))),"|",WORLDCUP!AC133,"-",WORLDCUP!AD133)</f>
        <v>Brazil-Mexico·1|3-1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Germany</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Egypt</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Germany-Egypt</v>
      </c>
      <c r="C232" s="351" t="str">
        <f ca="1">CONCATENATE(WORLDCUP!AA138,"-",WORLDCUP!AF138,"·",IF(WORLDCUP!AC138&gt;WORLDCUP!AD138,1,IF(WORLDCUP!AC138&lt;WORLDCUP!AD138,2,IF(AND(WORLDCUP!AC138=WORLDCUP!AD138,WORLDCUP!AC138&lt;&gt;"",WORLDCUP!AD138&lt;&gt;""),"X",0))),"|",WORLDCUP!AC138,"-",WORLDCUP!AD138)</f>
        <v>Germany-Egypt·1|3-0</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Egypt</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Germany</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Egypt-Portugal</v>
      </c>
      <c r="C244" s="349" t="str">
        <f ca="1">CONCATENATE(WORLDCUP!AA143,"-",WORLDCUP!AF143,"·",IF(WORLDCUP!AC143&gt;WORLDCUP!AD143,1,IF(WORLDCUP!AC143&lt;WORLDCUP!AD143,2,IF(AND(WORLDCUP!AC143=WORLDCUP!AD143,WORLDCUP!AC143&lt;&gt;"",WORLDCUP!AD143&lt;&gt;""),"X",0))),"|",WORLDCUP!AC143,"-",WORLDCUP!AD143)</f>
        <v>Egypt-Portugal·2|1-2</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Germany-Brazil</v>
      </c>
      <c r="C247" s="351" t="str">
        <f ca="1">CONCATENATE(WORLDCUP!AA147,"-",WORLDCUP!AF147,"·",IF(WORLDCUP!AC147&gt;WORLDCUP!AD147,1,IF(WORLDCUP!AC147&lt;WORLDCUP!AD147,2,IF(AND(WORLDCUP!AC147=WORLDCUP!AD147,WORLDCUP!AC147&lt;&gt;"",WORLDCUP!AD147&lt;&gt;""),"X",0))),"|",WORLDCUP!AC147,"-",WORLDCUP!AD147)</f>
        <v>Germany-Brazil·2|2-3</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Brazil</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Germany</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Portugal</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wirtz</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vinicius</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mbappe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 xml:space="preserve">olise </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wirtz</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mbappe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3</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3</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6</v>
      </c>
      <c r="K4" s="451" t="str">
        <f ca="1">+INDEX(WORLDCUP!$AR$6:$AR$97,MATCH(L4,WORLDCUP!$AI$6:$AI$97,0))&amp;"-"&amp;INDEX(WORLDCUP!$AS$6:$AS$97,MATCH(L4,WORLDCUP!$AI$6:$AI$97,0))</f>
        <v>8-2</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Egy</v>
      </c>
      <c r="U4" s="449">
        <f ca="1">+INDEX(WORLDCUP!$AM$6:$AM$97,MATCH(X4,WORLDCUP!$AI$6:$AI$97,0))</f>
        <v>9</v>
      </c>
      <c r="V4" s="450">
        <f ca="1">+INDEX(WORLDCUP!$AT$6:$AT$97,MATCH(X4,WORLDCUP!$AI$6:$AI$97,0))</f>
        <v>4</v>
      </c>
      <c r="W4" s="451" t="str">
        <f ca="1">+INDEX(WORLDCUP!$AR$6:$AR$97,MATCH(X4,WORLDCUP!$AI$6:$AI$97,0))&amp;"-"&amp;INDEX(WORLDCUP!$AS$6:$AS$97,MATCH(X4,WORLDCUP!$AI$6:$AI$97,0))</f>
        <v>7-3</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2</v>
      </c>
      <c r="F5" s="446" t="str">
        <f ca="1">+MID(INDEX(WORLDCUP!$AF$4:$AF$147,MATCH(A5,WORLDCUP!$AH$4:$AH$147,0)),1,3)</f>
        <v>Sou</v>
      </c>
      <c r="G5" s="467">
        <v>2</v>
      </c>
      <c r="H5" s="468" t="str">
        <f ca="1">+MID(INDEX(WORLDCUP!$AL$6:$AL$97,MATCH(L5,WORLDCUP!$AI$6:$AI$97,0)),1,3)</f>
        <v>Sou</v>
      </c>
      <c r="I5" s="38">
        <f ca="1">+INDEX(WORLDCUP!$AM$6:$AM$97,MATCH(L5,WORLDCUP!$AI$6:$AI$97,0))</f>
        <v>6</v>
      </c>
      <c r="J5" s="39">
        <f ca="1">+INDEX(WORLDCUP!$AT$6:$AT$97,MATCH(L5,WORLDCUP!$AI$6:$AI$97,0))</f>
        <v>0</v>
      </c>
      <c r="K5" s="43" t="str">
        <f ca="1">+INDEX(WORLDCUP!$AR$6:$AR$97,MATCH(L5,WORLDCUP!$AI$6:$AI$97,0))&amp;"-"&amp;INDEX(WORLDCUP!$AS$6:$AS$97,MATCH(L5,WORLDCUP!$AI$6:$AI$97,0))</f>
        <v>5-5</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Bel</v>
      </c>
      <c r="U5" s="38">
        <f ca="1">+INDEX(WORLDCUP!$AM$6:$AM$97,MATCH(X5,WORLDCUP!$AI$6:$AI$97,0))</f>
        <v>4</v>
      </c>
      <c r="V5" s="39">
        <f ca="1">+INDEX(WORLDCUP!$AT$6:$AT$97,MATCH(X5,WORLDCUP!$AI$6:$AI$97,0))</f>
        <v>0</v>
      </c>
      <c r="W5" s="43" t="str">
        <f ca="1">+INDEX(WORLDCUP!$AR$6:$AR$97,MATCH(X5,WORLDCUP!$AI$6:$AI$97,0))&amp;"-"&amp;INDEX(WORLDCUP!$AS$6:$AS$97,MATCH(X5,WORLDCUP!$AI$6:$AI$97,0))</f>
        <v>5-5</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Cze</v>
      </c>
      <c r="I6" s="38">
        <f ca="1">+INDEX(WORLDCUP!$AM$6:$AM$97,MATCH(L6,WORLDCUP!$AI$6:$AI$97,0))</f>
        <v>1</v>
      </c>
      <c r="J6" s="39">
        <f ca="1">+INDEX(WORLDCUP!$AT$6:$AT$97,MATCH(L6,WORLDCUP!$AI$6:$AI$97,0))</f>
        <v>-3</v>
      </c>
      <c r="K6" s="43" t="str">
        <f ca="1">+INDEX(WORLDCUP!$AR$6:$AR$97,MATCH(L6,WORLDCUP!$AI$6:$AI$97,0))&amp;"-"&amp;INDEX(WORLDCUP!$AS$6:$AS$97,MATCH(L6,WORLDCUP!$AI$6:$AI$97,0))</f>
        <v>3-6</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0</v>
      </c>
      <c r="W6" s="43" t="str">
        <f ca="1">+INDEX(WORLDCUP!$AR$6:$AR$97,MATCH(X6,WORLDCUP!$AI$6:$AI$97,0))&amp;"-"&amp;INDEX(WORLDCUP!$AS$6:$AS$97,MATCH(X6,WORLDCUP!$AI$6:$AI$97,0))</f>
        <v>4-4</v>
      </c>
      <c r="X6" s="181" t="s">
        <v>445</v>
      </c>
      <c r="Y6" s="181">
        <v>77</v>
      </c>
      <c r="Z6" s="425" t="s">
        <v>685</v>
      </c>
      <c r="AA6" s="426" t="str">
        <f ca="1">+MID(INDEX(WORLDCUP!$AA$101:$AA$147,MATCH(Y6,WORLDCUP!$Z$101:$Z$147,0)),1,3)</f>
        <v>Fra</v>
      </c>
      <c r="AB6" s="472">
        <f>+IF(ISBLANK(INDEX(WORLDCUP!$AC$101:$AC$147,MATCH(Y6,WORLDCUP!$Z$101:$Z$147,0))),"",INDEX(WORLDCUP!$AC$101:$AC$147,MATCH(Y6,WORLDCUP!$Z$101:$Z$147,0)))</f>
        <v>5</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3</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-4</v>
      </c>
      <c r="W7" s="479" t="str">
        <f ca="1">+INDEX(WORLDCUP!$AR$6:$AR$97,MATCH(X7,WORLDCUP!$AI$6:$AI$97,0))&amp;"-"&amp;INDEX(WORLDCUP!$AS$6:$AS$97,MATCH(X7,WORLDCUP!$AI$6:$AI$97,0))</f>
        <v>3-7</v>
      </c>
      <c r="X7" s="181" t="s">
        <v>681</v>
      </c>
      <c r="Y7" s="181">
        <v>77</v>
      </c>
      <c r="Z7" s="425" t="s">
        <v>735</v>
      </c>
      <c r="AA7" s="480" t="str">
        <f ca="1">+MID(INDEX(WORLDCUP!$AF$101:$AF$147,MATCH(Y7,WORLDCUP!$Z$101:$Z$147,0)),1,IF(WORLDCUP!$H$113&lt;144,6,3))</f>
        <v>Par</v>
      </c>
      <c r="AB7" s="481">
        <f>+IF(ISBLANK(INDEX(WORLDCUP!$AD$101:$AD$147,MATCH(Y7,WORLDCUP!$Z$101:$Z$147,0))),"",INDEX(WORLDCUP!$AD$101:$AD$147,MATCH(Y7,WORLDCUP!$Z$101:$Z$147,0)))</f>
        <v>2</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4</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2</v>
      </c>
      <c r="AC9" s="498" t="str">
        <f>+IF(ISBLANK(INDEX(WORLDCUP!$AB$101:$AB$147,MATCH(Y9,WORLDCUP!$Z$101:$Z$147,0))),"","( "&amp;INDEX(WORLDCUP!$AB$101:$AB$147,MATCH(Y9,WORLDCUP!$Z$101:$Z$147,0))&amp;" )")</f>
        <v>( 5 )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2</v>
      </c>
      <c r="AC10" s="454" t="str">
        <f>+IF(ISBLANK(INDEX(WORLDCUP!$AE$101:$AE$147,MATCH(Y10,WORLDCUP!$Z$101:$Z$147,0))),"","( "&amp;INDEX(WORLDCUP!$AE$101:$AE$147,MATCH(Y10,WORLDCUP!$Z$101:$Z$147,0))&amp;" )")</f>
        <v>( 4 )</v>
      </c>
      <c r="AD10" s="500">
        <v>90</v>
      </c>
      <c r="AE10" s="456" t="str">
        <f ca="1">+MID(INDEX(WORLDCUP!$AA$101:$AA$147,MATCH(AD10,WORLDCUP!$Z$101:$Z$147,0)),1,3)</f>
        <v>Sou</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1</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Bos</v>
      </c>
      <c r="I12" s="449">
        <f ca="1">+INDEX(WORLDCUP!$AM$6:$AM$97,MATCH(L12,WORLDCUP!$AI$6:$AI$97,0))</f>
        <v>7</v>
      </c>
      <c r="J12" s="450">
        <f ca="1">+INDEX(WORLDCUP!$AT$6:$AT$97,MATCH(L12,WORLDCUP!$AI$6:$AI$97,0))</f>
        <v>2</v>
      </c>
      <c r="K12" s="451" t="str">
        <f ca="1">+INDEX(WORLDCUP!$AR$6:$AR$97,MATCH(L12,WORLDCUP!$AI$6:$AI$97,0))&amp;"-"&amp;INDEX(WORLDCUP!$AS$6:$AS$97,MATCH(L12,WORLDCUP!$AI$6:$AI$97,0))</f>
        <v>5-3</v>
      </c>
      <c r="L12" s="181" t="s">
        <v>660</v>
      </c>
      <c r="M12" s="181">
        <v>13</v>
      </c>
      <c r="N12" s="505"/>
      <c r="O12" s="444" t="str">
        <f ca="1">+MID(INDEX(WORLDCUP!$AA$4:$AA$147,MATCH(M12,WORLDCUP!$AH$4:$AH$147,0)),1,3)</f>
        <v>Sau</v>
      </c>
      <c r="P12" s="445">
        <f>IF(ISBLANK(INDEX(WORLDCUP!$AC$4:$AC$147,MATCH(M12,WORLDCUP!$AH$4:$AH$147,0))),"",INDEX(WORLDCUP!$AC$4:$AC$147,MATCH(M12,WORLDCUP!$AH$4:$AH$147,0)))</f>
        <v>2</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3</v>
      </c>
      <c r="W12" s="451" t="str">
        <f ca="1">+INDEX(WORLDCUP!$AR$6:$AR$97,MATCH(X12,WORLDCUP!$AI$6:$AI$97,0))&amp;"-"&amp;INDEX(WORLDCUP!$AS$6:$AS$97,MATCH(X12,WORLDCUP!$AI$6:$AI$97,0))</f>
        <v>6-3</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2</v>
      </c>
      <c r="K13" s="43" t="str">
        <f ca="1">+INDEX(WORLDCUP!$AR$6:$AR$97,MATCH(L13,WORLDCUP!$AI$6:$AI$97,0))&amp;"-"&amp;INDEX(WORLDCUP!$AS$6:$AS$97,MATCH(L13,WORLDCUP!$AI$6:$AI$97,0))</f>
        <v>5-3</v>
      </c>
      <c r="L13" s="181" t="s">
        <v>661</v>
      </c>
      <c r="M13" s="181">
        <v>38</v>
      </c>
      <c r="N13" s="505"/>
      <c r="O13" s="444" t="str">
        <f ca="1">+MID(INDEX(WORLDCUP!$AA$4:$AA$147,MATCH(M13,WORLDCUP!$AH$4:$AH$147,0)),1,3)</f>
        <v>Spa</v>
      </c>
      <c r="P13" s="445">
        <f>IF(ISBLANK(INDEX(WORLDCUP!$AC$4:$AC$147,MATCH(M13,WORLDCUP!$AH$4:$AH$147,0))),"",INDEX(WORLDCUP!$AC$4:$AC$147,MATCH(M13,WORLDCUP!$AH$4:$AH$147,0)))</f>
        <v>1</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Sau</v>
      </c>
      <c r="U13" s="38">
        <f ca="1">+INDEX(WORLDCUP!$AM$6:$AM$97,MATCH(X13,WORLDCUP!$AI$6:$AI$97,0))</f>
        <v>5</v>
      </c>
      <c r="V13" s="39">
        <f ca="1">+INDEX(WORLDCUP!$AT$6:$AT$97,MATCH(X13,WORLDCUP!$AI$6:$AI$97,0))</f>
        <v>1</v>
      </c>
      <c r="W13" s="43" t="str">
        <f ca="1">+INDEX(WORLDCUP!$AR$6:$AR$97,MATCH(X13,WORLDCUP!$AI$6:$AI$97,0))&amp;"-"&amp;INDEX(WORLDCUP!$AS$6:$AS$97,MATCH(X13,WORLDCUP!$AI$6:$AI$97,0))</f>
        <v>4-3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3</v>
      </c>
      <c r="F14" s="446" t="str">
        <f ca="1">+MID(INDEX(WORLDCUP!$AF$4:$AF$147,MATCH(A14,WORLDCUP!$AH$4:$AH$147,0)),1,3)</f>
        <v>Qat</v>
      </c>
      <c r="G14" s="467">
        <v>3</v>
      </c>
      <c r="H14" s="468" t="str">
        <f ca="1">+MID(INDEX(WORLDCUP!$AL$6:$AL$97,MATCH(L14,WORLDCUP!$AI$6:$AI$97,0)),1,3)</f>
        <v>Qat</v>
      </c>
      <c r="I14" s="38">
        <f ca="1">+INDEX(WORLDCUP!$AM$6:$AM$97,MATCH(L14,WORLDCUP!$AI$6:$AI$97,0))</f>
        <v>3</v>
      </c>
      <c r="J14" s="39">
        <f ca="1">+INDEX(WORLDCUP!$AT$6:$AT$97,MATCH(L14,WORLDCUP!$AI$6:$AI$97,0))</f>
        <v>0</v>
      </c>
      <c r="K14" s="43" t="str">
        <f ca="1">+INDEX(WORLDCUP!$AR$6:$AR$97,MATCH(L14,WORLDCUP!$AI$6:$AI$97,0))&amp;"-"&amp;INDEX(WORLDCUP!$AS$6:$AS$97,MATCH(L14,WORLDCUP!$AI$6:$AI$97,0))</f>
        <v>4-4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Uru</v>
      </c>
      <c r="U14" s="38">
        <f ca="1">+INDEX(WORLDCUP!$AM$6:$AM$97,MATCH(X14,WORLDCUP!$AI$6:$AI$97,0))</f>
        <v>4</v>
      </c>
      <c r="V14" s="39">
        <f ca="1">+INDEX(WORLDCUP!$AT$6:$AT$97,MATCH(X14,WORLDCUP!$AI$6:$AI$97,0))</f>
        <v>0</v>
      </c>
      <c r="W14" s="43" t="str">
        <f ca="1">+INDEX(WORLDCUP!$AR$6:$AR$97,MATCH(X14,WORLDCUP!$AI$6:$AI$97,0))&amp;"-"&amp;INDEX(WORLDCUP!$AS$6:$AS$97,MATCH(X14,WORLDCUP!$AI$6:$AI$97,0))</f>
        <v>5-5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Egy</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Can</v>
      </c>
      <c r="I15" s="477">
        <f ca="1">+INDEX(WORLDCUP!$AM$6:$AM$97,MATCH(L15,WORLDCUP!$AI$6:$AI$97,0))</f>
        <v>0</v>
      </c>
      <c r="J15" s="478">
        <f ca="1">+INDEX(WORLDCUP!$AT$6:$AT$97,MATCH(L15,WORLDCUP!$AI$6:$AI$97,0))</f>
        <v>-4</v>
      </c>
      <c r="K15" s="479" t="str">
        <f ca="1">+INDEX(WORLDCUP!$AR$6:$AR$97,MATCH(L15,WORLDCUP!$AI$6:$AI$97,0))&amp;"-"&amp;INDEX(WORLDCUP!$AS$6:$AS$97,MATCH(L15,WORLDCUP!$AI$6:$AI$97,0))</f>
        <v>2-6</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-4</v>
      </c>
      <c r="W15" s="479" t="str">
        <f ca="1">+INDEX(WORLDCUP!$AR$6:$AR$97,MATCH(X15,WORLDCUP!$AI$6:$AI$97,0))&amp;"-"&amp;INDEX(WORLDCUP!$AS$6:$AS$97,MATCH(X15,WORLDCUP!$AI$6:$AI$97,0))</f>
        <v>2-6</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Gha</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Gha</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( 5 )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2</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2</v>
      </c>
      <c r="AC19" s="507" t="str">
        <f>+IF(ISBLANK(INDEX(WORLDCUP!$AE$101:$AE$147,MATCH(Y19,WORLDCUP!$Z$101:$Z$147,0))),"","( "&amp;INDEX(WORLDCUP!$AE$101:$AE$147,MATCH(Y19,WORLDCUP!$Z$101:$Z$147,0))&amp;" )")</f>
        <v>( 3 )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1</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1</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9-2</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3</v>
      </c>
      <c r="W20" s="451" t="str">
        <f ca="1">+INDEX(WORLDCUP!$AR$6:$AR$97,MATCH(X20,WORLDCUP!$AI$6:$AI$97,0))&amp;"-"&amp;INDEX(WORLDCUP!$AS$6:$AS$97,MATCH(X20,WORLDCUP!$AI$6:$AI$97,0))</f>
        <v>7-4</v>
      </c>
      <c r="X20" s="181" t="s">
        <v>685</v>
      </c>
      <c r="Y20" s="181"/>
      <c r="Z20" s="425"/>
      <c r="AA20" s="494"/>
      <c r="AB20" s="494"/>
      <c r="AC20" s="494"/>
      <c r="AD20" s="181"/>
      <c r="AE20" s="429"/>
      <c r="AF20" s="429"/>
      <c r="AG20" s="475"/>
      <c r="AH20" s="181">
        <v>98</v>
      </c>
      <c r="AI20" s="483" t="str">
        <f ca="1">+MID(INDEX(WORLDCUP!$AF$101:$AF$147,MATCH(AH20,WORLDCUP!$Z$101:$Z$147,0)),1,3)</f>
        <v>Egy</v>
      </c>
      <c r="AJ20" s="484">
        <f>+IF(ISBLANK(INDEX(WORLDCUP!$AD$101:$AD$147,MATCH(AH20,WORLDCUP!$Z$101:$Z$147,0))),"",INDEX(WORLDCUP!$AD$101:$AD$147,MATCH(AH20,WORLDCUP!$Z$101:$Z$147,0)))</f>
        <v>2</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7-5</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Sen</v>
      </c>
      <c r="U21" s="38">
        <f ca="1">+INDEX(WORLDCUP!$AM$6:$AM$97,MATCH(X21,WORLDCUP!$AI$6:$AI$97,0))</f>
        <v>5</v>
      </c>
      <c r="V21" s="39">
        <f ca="1">+INDEX(WORLDCUP!$AT$6:$AT$97,MATCH(X21,WORLDCUP!$AI$6:$AI$97,0))</f>
        <v>2</v>
      </c>
      <c r="W21" s="43" t="str">
        <f ca="1">+INDEX(WORLDCUP!$AR$6:$AR$97,MATCH(X21,WORLDCUP!$AI$6:$AI$97,0))&amp;"-"&amp;INDEX(WORLDCUP!$AS$6:$AS$97,MATCH(X21,WORLDCUP!$AI$6:$AI$97,0))</f>
        <v>6-4</v>
      </c>
      <c r="X21" s="181" t="s">
        <v>686</v>
      </c>
      <c r="Y21" s="181">
        <v>81</v>
      </c>
      <c r="Z21" s="425" t="s">
        <v>670</v>
      </c>
      <c r="AA21" s="426" t="str">
        <f ca="1">+MID(INDEX(WORLDCUP!$AA$101:$AA$147,MATCH(Y21,WORLDCUP!$Z$101:$Z$147,0)),1,3)</f>
        <v>Uni</v>
      </c>
      <c r="AB21" s="427">
        <f>+IF(ISBLANK(INDEX(WORLDCUP!$AC$101:$AC$147,MATCH(Y21,WORLDCUP!$Z$101:$Z$147,0))),"",INDEX(WORLDCUP!$AC$101:$AC$147,MATCH(Y21,WORLDCUP!$Z$101:$Z$147,0)))</f>
        <v>0</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Brazil</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0</v>
      </c>
      <c r="W22" s="43" t="str">
        <f ca="1">+INDEX(WORLDCUP!$AR$6:$AR$97,MATCH(X22,WORLDCUP!$AI$6:$AI$97,0))&amp;"-"&amp;INDEX(WORLDCUP!$AS$6:$AS$97,MATCH(X22,WORLDCUP!$AI$6:$AI$97,0))</f>
        <v>4-4</v>
      </c>
      <c r="X22" s="181" t="s">
        <v>450</v>
      </c>
      <c r="Y22" s="181">
        <v>81</v>
      </c>
      <c r="Z22" s="425" t="s">
        <v>738</v>
      </c>
      <c r="AA22" s="426" t="str">
        <f ca="1">+MID(INDEX(WORLDCUP!$AF$101:$AF$147,MATCH(Y22,WORLDCUP!$Z$101:$Z$147,0)),1,IF(WORLDCUP!$H$113&lt;144,6,3))</f>
        <v>Qat</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Qat</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1</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1-8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3-8</v>
      </c>
      <c r="X23" s="181" t="s">
        <v>687</v>
      </c>
      <c r="Y23" s="181"/>
      <c r="Z23" s="425"/>
      <c r="AA23" s="469"/>
      <c r="AB23" s="469"/>
      <c r="AC23" s="470"/>
      <c r="AD23" s="181">
        <v>94</v>
      </c>
      <c r="AE23" s="456" t="str">
        <f ca="1">+MID(INDEX(WORLDCUP!$AF$101:$AF$147,MATCH(AD23,WORLDCUP!$Z$101:$Z$147,0)),1,3)</f>
        <v>Egy</v>
      </c>
      <c r="AF23" s="457">
        <f>+IF(ISBLANK(INDEX(WORLDCUP!$AD$101:$AD$147,MATCH(AD23,WORLDCUP!$Z$101:$Z$147,0))),"",INDEX(WORLDCUP!$AD$101:$AD$147,MATCH(AD23,WORLDCUP!$Z$101:$Z$147,0)))</f>
        <v>3</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Germany</v>
      </c>
      <c r="BC23" s="529"/>
      <c r="BD23" s="153"/>
      <c r="BE23" s="153"/>
      <c r="BG23" s="462" t="str">
        <f ca="1">Horarios!Q22</f>
        <v>Ghana</v>
      </c>
      <c r="BH23" s="463">
        <f t="shared" ca="1" si="0"/>
        <v>0</v>
      </c>
      <c r="BI23" s="463">
        <f ca="1">COUNTIF(Pool!$C$130:$C$161,Fixture!BG23)-BJ23-BK23-BL23-BM23-BN23-BO23</f>
        <v>0</v>
      </c>
      <c r="BJ23" s="464">
        <f ca="1">COUNTIF(Pool!$C$182:$C$197,Fixture!BG23)-BK23-BL23-BM23-BN23-BO23</f>
        <v>1</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Egy</v>
      </c>
      <c r="AB24" s="472">
        <f>+IF(ISBLANK(INDEX(WORLDCUP!$AC$101:$AC$147,MATCH(Y24,WORLDCUP!$Z$101:$Z$147,0))),"",INDEX(WORLDCUP!$AC$101:$AC$147,MATCH(Y24,WORLDCUP!$Z$101:$Z$147,0)))</f>
        <v>1</v>
      </c>
      <c r="AC24" s="506" t="str">
        <f>+IF(ISBLANK(INDEX(WORLDCUP!$AB$101:$AB$147,MATCH(Y24,WORLDCUP!$Z$101:$Z$147,0))),"","( "&amp;INDEX(WORLDCUP!$AB$101:$AB$147,MATCH(Y24,WORLDCUP!$Z$101:$Z$147,0))&amp;" )")</f>
        <v>( 5 )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Aus</v>
      </c>
      <c r="AB25" s="481">
        <f>+IF(ISBLANK(INDEX(WORLDCUP!$AD$101:$AD$147,MATCH(Y25,WORLDCUP!$Z$101:$Z$147,0))),"",INDEX(WORLDCUP!$AD$101:$AD$147,MATCH(Y25,WORLDCUP!$Z$101:$Z$147,0)))</f>
        <v>1</v>
      </c>
      <c r="AC25" s="507" t="str">
        <f>+IF(ISBLANK(INDEX(WORLDCUP!$AE$101:$AE$147,MATCH(Y25,WORLDCUP!$Z$101:$Z$147,0))),"","( "&amp;INDEX(WORLDCUP!$AE$101:$AE$147,MATCH(Y25,WORLDCUP!$Z$101:$Z$147,0))&amp;" )")</f>
        <v>( 3 )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Germ</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Portugal</v>
      </c>
      <c r="BA25" s="530"/>
      <c r="BB25" s="533"/>
      <c r="BC25" s="529"/>
      <c r="BD25" s="153"/>
      <c r="BE25" s="153"/>
      <c r="BG25" s="462" t="str">
        <f ca="1">Horarios!Q24</f>
        <v>Iran</v>
      </c>
      <c r="BH25" s="463">
        <f t="shared" ca="1" si="0"/>
        <v>0</v>
      </c>
      <c r="BI25" s="463">
        <f ca="1">COUNTIF(Pool!$C$130:$C$161,Fixture!BG25)-BJ25-BK25-BL25-BM25-BN25-BO25</f>
        <v>0</v>
      </c>
      <c r="BJ25" s="464">
        <f ca="1">COUNTIF(Pool!$C$182:$C$197,Fixture!BG25)-BK25-BL25-BM25-BN25-BO25</f>
        <v>1</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3</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4</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7-2</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4</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4</v>
      </c>
      <c r="J29" s="39">
        <f ca="1">+INDEX(WORLDCUP!$AT$6:$AT$97,MATCH(L29,WORLDCUP!$AI$6:$AI$97,0))</f>
        <v>-1</v>
      </c>
      <c r="K29" s="43" t="str">
        <f ca="1">+INDEX(WORLDCUP!$AR$6:$AR$97,MATCH(L29,WORLDCUP!$AI$6:$AI$97,0))&amp;"-"&amp;INDEX(WORLDCUP!$AS$6:$AS$97,MATCH(L29,WORLDCUP!$AI$6:$AI$97,0))</f>
        <v>4-5</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Alg</v>
      </c>
      <c r="U29" s="38">
        <f ca="1">+INDEX(WORLDCUP!$AM$6:$AM$97,MATCH(X29,WORLDCUP!$AI$6:$AI$97,0))</f>
        <v>6</v>
      </c>
      <c r="V29" s="39">
        <f ca="1">+INDEX(WORLDCUP!$AT$6:$AT$97,MATCH(X29,WORLDCUP!$AI$6:$AI$97,0))</f>
        <v>0</v>
      </c>
      <c r="W29" s="43" t="str">
        <f ca="1">+INDEX(WORLDCUP!$AR$6:$AR$97,MATCH(X29,WORLDCUP!$AI$6:$AI$97,0))&amp;"-"&amp;INDEX(WORLDCUP!$AS$6:$AS$97,MATCH(X29,WORLDCUP!$AI$6:$AI$97,0))</f>
        <v>4-4</v>
      </c>
      <c r="X29" s="181" t="s">
        <v>689</v>
      </c>
      <c r="Y29" s="181"/>
      <c r="Z29" s="425"/>
      <c r="AA29" s="469"/>
      <c r="AB29" s="469"/>
      <c r="AC29" s="470"/>
      <c r="AD29" s="181">
        <v>91</v>
      </c>
      <c r="AE29" s="456" t="str">
        <f ca="1">+MID(INDEX(WORLDCUP!$AF$101:$AF$147,MATCH(AD29,WORLDCUP!$Z$101:$Z$147,0)),1,3)</f>
        <v>Ivo</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-1</v>
      </c>
      <c r="K30" s="43" t="str">
        <f ca="1">+INDEX(WORLDCUP!$AR$6:$AR$97,MATCH(L30,WORLDCUP!$AI$6:$AI$97,0))&amp;"-"&amp;INDEX(WORLDCUP!$AS$6:$AS$97,MATCH(L30,WORLDCUP!$AI$6:$AI$97,0))</f>
        <v>4-5</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Aus</v>
      </c>
      <c r="U30" s="38">
        <f ca="1">+INDEX(WORLDCUP!$AM$6:$AM$97,MATCH(X30,WORLDCUP!$AI$6:$AI$97,0))</f>
        <v>3</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Ivo</v>
      </c>
      <c r="AB30" s="472">
        <f>+IF(ISBLANK(INDEX(WORLDCUP!$AC$101:$AC$147,MATCH(Y30,WORLDCUP!$Z$101:$Z$147,0))),"",INDEX(WORLDCUP!$AC$101:$AC$147,MATCH(Y30,WORLDCUP!$Z$101:$Z$147,0)))</f>
        <v>4</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0</v>
      </c>
      <c r="BK30" s="465">
        <f ca="1">COUNTIF(Pool!$C$210:$C$217,Fixture!BG30)-BL30-BM30-BN30-BO30</f>
        <v>1</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3</v>
      </c>
      <c r="F31" s="446" t="str">
        <f ca="1">+MID(INDEX(WORLDCUP!$AF$4:$AF$147,MATCH(A31,WORLDCUP!$AH$4:$AH$147,0)),1,3)</f>
        <v>Uni</v>
      </c>
      <c r="G31" s="467">
        <v>4</v>
      </c>
      <c r="H31" s="476" t="str">
        <f ca="1">+MID(INDEX(WORLDCUP!$AL$6:$AL$97,MATCH(L31,WORLDCUP!$AI$6:$AI$97,0)),1,3)</f>
        <v>Aus</v>
      </c>
      <c r="I31" s="477">
        <f ca="1">+INDEX(WORLDCUP!$AM$6:$AM$97,MATCH(L31,WORLDCUP!$AI$6:$AI$97,0))</f>
        <v>2</v>
      </c>
      <c r="J31" s="478">
        <f ca="1">+INDEX(WORLDCUP!$AT$6:$AT$97,MATCH(L31,WORLDCUP!$AI$6:$AI$97,0))</f>
        <v>-1</v>
      </c>
      <c r="K31" s="479" t="str">
        <f ca="1">+INDEX(WORLDCUP!$AR$6:$AR$97,MATCH(L31,WORLDCUP!$AI$6:$AI$97,0))&amp;"-"&amp;INDEX(WORLDCUP!$AS$6:$AS$97,MATCH(L31,WORLDCUP!$AI$6:$AI$97,0))</f>
        <v>3-4</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-4</v>
      </c>
      <c r="W31" s="479" t="str">
        <f ca="1">+INDEX(WORLDCUP!$AR$6:$AR$97,MATCH(X31,WORLDCUP!$AI$6:$AI$97,0))&amp;"-"&amp;INDEX(WORLDCUP!$AS$6:$AS$97,MATCH(X31,WORLDCUP!$AI$6:$AI$97,0))</f>
        <v>1-5</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3</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Egyp</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Mex</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Uru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2</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0</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10-4</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9-2</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-1</v>
      </c>
      <c r="K37" s="43" t="str">
        <f ca="1">+INDEX(WORLDCUP!$AR$6:$AR$97,MATCH(L37,WORLDCUP!$AI$6:$AI$97,0))&amp;"-"&amp;INDEX(WORLDCUP!$AS$6:$AS$97,MATCH(L37,WORLDCUP!$AI$6:$AI$97,0))</f>
        <v>4-5</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1</v>
      </c>
      <c r="W37" s="43" t="str">
        <f ca="1">+INDEX(WORLDCUP!$AR$6:$AR$97,MATCH(X37,WORLDCUP!$AI$6:$AI$97,0))&amp;"-"&amp;INDEX(WORLDCUP!$AS$6:$AS$97,MATCH(X37,WORLDCUP!$AI$6:$AI$97,0))</f>
        <v>4-3</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1</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Cur</v>
      </c>
      <c r="I38" s="38">
        <f ca="1">+INDEX(WORLDCUP!$AM$6:$AM$97,MATCH(L38,WORLDCUP!$AI$6:$AI$97,0))</f>
        <v>4</v>
      </c>
      <c r="J38" s="39">
        <f ca="1">+INDEX(WORLDCUP!$AT$6:$AT$97,MATCH(L38,WORLDCUP!$AI$6:$AI$97,0))</f>
        <v>-2</v>
      </c>
      <c r="K38" s="43" t="str">
        <f ca="1">+INDEX(WORLDCUP!$AR$6:$AR$97,MATCH(L38,WORLDCUP!$AI$6:$AI$97,0))&amp;"-"&amp;INDEX(WORLDCUP!$AS$6:$AS$97,MATCH(L38,WORLDCUP!$AI$6:$AI$97,0))</f>
        <v>4-6</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-3</v>
      </c>
      <c r="W38" s="43" t="str">
        <f ca="1">+INDEX(WORLDCUP!$AR$6:$AR$97,MATCH(X38,WORLDCUP!$AI$6:$AI$97,0))&amp;"-"&amp;INDEX(WORLDCUP!$AS$6:$AS$97,MATCH(X38,WORLDCUP!$AI$6:$AI$97,0))</f>
        <v>1-4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0</v>
      </c>
      <c r="BJ38" s="464">
        <f ca="1">COUNTIF(Pool!$C$182:$C$197,Fixture!BG38)-BK38-BL38-BM38-BN38-BO38</f>
        <v>1</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Ecu</v>
      </c>
      <c r="I39" s="477">
        <f ca="1">+INDEX(WORLDCUP!$AM$6:$AM$97,MATCH(L39,WORLDCUP!$AI$6:$AI$97,0))</f>
        <v>0</v>
      </c>
      <c r="J39" s="478">
        <f ca="1">+INDEX(WORLDCUP!$AT$6:$AT$97,MATCH(L39,WORLDCUP!$AI$6:$AI$97,0))</f>
        <v>-3</v>
      </c>
      <c r="K39" s="479" t="str">
        <f ca="1">+INDEX(WORLDCUP!$AR$6:$AR$97,MATCH(L39,WORLDCUP!$AI$6:$AI$97,0))&amp;"-"&amp;INDEX(WORLDCUP!$AS$6:$AS$97,MATCH(L39,WORLDCUP!$AI$6:$AI$97,0))</f>
        <v>2-5</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Sau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0</v>
      </c>
      <c r="BJ42" s="464">
        <f ca="1">COUNTIF(Pool!$C$182:$C$197,Fixture!BG42)-BK42-BL42-BM42-BN42-BO42</f>
        <v>1</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Bel</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8-2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3</v>
      </c>
      <c r="W44" s="451" t="str">
        <f ca="1">+INDEX(WORLDCUP!$AR$6:$AR$97,MATCH(X44,WORLDCUP!$AI$6:$AI$97,0))&amp;"-"&amp;INDEX(WORLDCUP!$AS$6:$AS$97,MATCH(X44,WORLDCUP!$AI$6:$AI$97,0))</f>
        <v>7-4</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1</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2</v>
      </c>
      <c r="R45" s="446" t="str">
        <f ca="1">+MID(INDEX(WORLDCUP!$AF$4:$AF$147,MATCH(M45,WORLDCUP!$AH$4:$AH$147,0)),1,3)</f>
        <v>Gha</v>
      </c>
      <c r="S45" s="467">
        <v>2</v>
      </c>
      <c r="T45" s="468" t="str">
        <f ca="1">+MID(INDEX(WORLDCUP!$AL$6:$AL$97,MATCH(X45,WORLDCUP!$AI$6:$AI$97,0)),1,3)</f>
        <v>Gha</v>
      </c>
      <c r="U45" s="38">
        <f ca="1">+INDEX(WORLDCUP!$AM$6:$AM$97,MATCH(X45,WORLDCUP!$AI$6:$AI$97,0))</f>
        <v>7</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Bos</v>
      </c>
      <c r="AB45" s="427">
        <f>+IF(ISBLANK(INDEX(WORLDCUP!$AC$101:$AC$147,MATCH(Y45,WORLDCUP!$Z$101:$Z$147,0))),"",INDEX(WORLDCUP!$AC$101:$AC$147,MATCH(Y45,WORLDCUP!$Z$101:$Z$147,0)))</f>
        <v>0</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-3</v>
      </c>
      <c r="K46" s="43" t="str">
        <f ca="1">+INDEX(WORLDCUP!$AR$6:$AR$97,MATCH(L46,WORLDCUP!$AI$6:$AI$97,0))&amp;"-"&amp;INDEX(WORLDCUP!$AS$6:$AS$97,MATCH(L46,WORLDCUP!$AI$6:$AI$97,0))</f>
        <v>2-5</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Pan</v>
      </c>
      <c r="U46" s="38">
        <f ca="1">+INDEX(WORLDCUP!$AM$6:$AM$97,MATCH(X46,WORLDCUP!$AI$6:$AI$97,0))</f>
        <v>1</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Ira</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1-5</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Cro</v>
      </c>
      <c r="U47" s="477">
        <f ca="1">+INDEX(WORLDCUP!$AM$6:$AM$97,MATCH(X47,WORLDCUP!$AI$6:$AI$97,0))</f>
        <v>1</v>
      </c>
      <c r="V47" s="478">
        <f ca="1">+INDEX(WORLDCUP!$AT$6:$AT$97,MATCH(X47,WORLDCUP!$AI$6:$AI$97,0))</f>
        <v>-3</v>
      </c>
      <c r="W47" s="479" t="str">
        <f ca="1">+INDEX(WORLDCUP!$AR$6:$AR$97,MATCH(X47,WORLDCUP!$AI$6:$AI$97,0))&amp;"-"&amp;INDEX(WORLDCUP!$AS$6:$AS$97,MATCH(X47,WORLDCUP!$AI$6:$AI$97,0))</f>
        <v>2-5</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0</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Cur</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Austria</v>
      </c>
      <c r="E2" s="9" t="str">
        <f ca="1">+WORLDCUP!BD66</f>
        <v>Norway</v>
      </c>
      <c r="F2" s="9" t="str">
        <f ca="1">+WORLDCUP!BD63</f>
        <v>Sweden</v>
      </c>
      <c r="G2" s="9" t="str">
        <f ca="1">+WORLDCUP!BD65</f>
        <v>Uruguay</v>
      </c>
      <c r="H2" s="9" t="str">
        <f ca="1">+WORLDCUP!BD64</f>
        <v>Iran</v>
      </c>
      <c r="I2" s="9" t="str">
        <f ca="1">+WORLDCUP!BD69</f>
        <v>Panama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Uruguay</v>
      </c>
      <c r="D3" s="9" t="str">
        <f ca="1">+WORLDCUP!BD64</f>
        <v>Iran</v>
      </c>
      <c r="E3" s="9" t="str">
        <f ca="1">+WORLDCUP!BD66</f>
        <v>Norway</v>
      </c>
      <c r="F3" s="9" t="str">
        <f ca="1">+WORLDCUP!BD61</f>
        <v>Paraguay</v>
      </c>
      <c r="G3" s="9" t="str">
        <f ca="1">+WORLDCUP!BD67</f>
        <v>Austria</v>
      </c>
      <c r="H3" s="9" t="str">
        <f ca="1">+WORLDCUP!BD63</f>
        <v>Sweden</v>
      </c>
      <c r="I3" s="9" t="str">
        <f ca="1">+WORLDCUP!BD69</f>
        <v>Panama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Austria</v>
      </c>
      <c r="E4" s="9" t="str">
        <f ca="1">+WORLDCUP!BD66</f>
        <v>Norway</v>
      </c>
      <c r="F4" s="9" t="str">
        <f ca="1">+WORLDCUP!BD61</f>
        <v>Paraguay</v>
      </c>
      <c r="G4" s="9" t="str">
        <f ca="1">+WORLDCUP!BD65</f>
        <v>Uruguay</v>
      </c>
      <c r="H4" s="9" t="str">
        <f ca="1">+WORLDCUP!BD64</f>
        <v>Iran</v>
      </c>
      <c r="I4" s="9" t="str">
        <f ca="1">+WORLDCUP!BD69</f>
        <v>Panama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Austria</v>
      </c>
      <c r="E5" s="9" t="str">
        <f ca="1">+WORLDCUP!BD66</f>
        <v>Norway</v>
      </c>
      <c r="F5" s="9" t="str">
        <f ca="1">+WORLDCUP!BD61</f>
        <v>Paraguay</v>
      </c>
      <c r="G5" s="9" t="str">
        <f ca="1">+WORLDCUP!BD65</f>
        <v>Uruguay</v>
      </c>
      <c r="H5" s="9" t="str">
        <f ca="1">+WORLDCUP!BD63</f>
        <v>Sweden</v>
      </c>
      <c r="I5" s="9" t="str">
        <f ca="1">+WORLDCUP!BD69</f>
        <v>Panama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Iran</v>
      </c>
      <c r="E6" s="9" t="str">
        <f ca="1">+WORLDCUP!BD66</f>
        <v>Norway</v>
      </c>
      <c r="F6" s="9" t="str">
        <f ca="1">+WORLDCUP!BD61</f>
        <v>Paraguay</v>
      </c>
      <c r="G6" s="9" t="str">
        <f ca="1">+WORLDCUP!BD67</f>
        <v>Austria</v>
      </c>
      <c r="H6" s="9" t="str">
        <f ca="1">+WORLDCUP!BD63</f>
        <v>Sweden</v>
      </c>
      <c r="I6" s="9" t="str">
        <f ca="1">+WORLDCUP!BD69</f>
        <v>Panama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Iran</v>
      </c>
      <c r="E7" s="9" t="str">
        <f ca="1">+WORLDCUP!BD67</f>
        <v>Austria</v>
      </c>
      <c r="F7" s="9" t="str">
        <f ca="1">+WORLDCUP!BD61</f>
        <v>Paraguay</v>
      </c>
      <c r="G7" s="9" t="str">
        <f ca="1">+WORLDCUP!BD65</f>
        <v>Uruguay</v>
      </c>
      <c r="H7" s="9" t="str">
        <f ca="1">+WORLDCUP!BD63</f>
        <v>Sweden</v>
      </c>
      <c r="I7" s="9" t="str">
        <f ca="1">+WORLDCUP!BD69</f>
        <v>Panama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Iran</v>
      </c>
      <c r="E8" s="9" t="str">
        <f ca="1">+WORLDCUP!BD66</f>
        <v>Norway</v>
      </c>
      <c r="F8" s="9" t="str">
        <f ca="1">+WORLDCUP!BD61</f>
        <v>Paraguay</v>
      </c>
      <c r="G8" s="9" t="str">
        <f ca="1">+WORLDCUP!BD65</f>
        <v>Uruguay</v>
      </c>
      <c r="H8" s="9" t="str">
        <f ca="1">+WORLDCUP!BD63</f>
        <v>Sweden</v>
      </c>
      <c r="I8" s="9" t="str">
        <f ca="1">+WORLDCUP!BD69</f>
        <v>Panama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Iran</v>
      </c>
      <c r="E9" s="9" t="str">
        <f ca="1">+WORLDCUP!BD67</f>
        <v>Austria</v>
      </c>
      <c r="F9" s="9" t="str">
        <f ca="1">+WORLDCUP!BD61</f>
        <v>Paraguay</v>
      </c>
      <c r="G9" s="9" t="str">
        <f ca="1">+WORLDCUP!BD65</f>
        <v>Uruguay</v>
      </c>
      <c r="H9" s="9" t="str">
        <f ca="1">+WORLDCUP!BD63</f>
        <v>Sweden</v>
      </c>
      <c r="I9" s="9" t="str">
        <f ca="1">+WORLDCUP!BD69</f>
        <v>Panama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Iran</v>
      </c>
      <c r="E10" s="9" t="str">
        <f ca="1">+WORLDCUP!BD67</f>
        <v>Austria</v>
      </c>
      <c r="F10" s="9" t="str">
        <f ca="1">+WORLDCUP!BD61</f>
        <v>Paraguay</v>
      </c>
      <c r="G10" s="9" t="str">
        <f ca="1">+WORLDCUP!BD65</f>
        <v>Uruguay</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Uruguay</v>
      </c>
      <c r="D11" s="9" t="str">
        <f ca="1">+WORLDCUP!BD64</f>
        <v>Iran</v>
      </c>
      <c r="E11" s="9" t="str">
        <f ca="1">+WORLDCUP!BD66</f>
        <v>Norway</v>
      </c>
      <c r="F11" s="9" t="str">
        <f ca="1">+WORLDCUP!BD60</f>
        <v>Scotland</v>
      </c>
      <c r="G11" s="9" t="str">
        <f ca="1">+WORLDCUP!BD67</f>
        <v>Austria</v>
      </c>
      <c r="H11" s="9" t="str">
        <f ca="1">+WORLDCUP!BD63</f>
        <v>Sweden</v>
      </c>
      <c r="I11" s="9" t="str">
        <f ca="1">+WORLDCUP!BD69</f>
        <v>Panama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Austria</v>
      </c>
      <c r="E12" s="9" t="str">
        <f ca="1">+WORLDCUP!BD66</f>
        <v>Norway</v>
      </c>
      <c r="F12" s="9" t="str">
        <f ca="1">+WORLDCUP!BD60</f>
        <v>Scotland</v>
      </c>
      <c r="G12" s="9" t="str">
        <f ca="1">+WORLDCUP!BD65</f>
        <v>Uruguay</v>
      </c>
      <c r="H12" s="9" t="str">
        <f ca="1">+WORLDCUP!BD64</f>
        <v>Iran</v>
      </c>
      <c r="I12" s="9" t="str">
        <f ca="1">+WORLDCUP!BD69</f>
        <v>Panama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Austria</v>
      </c>
      <c r="E13" s="9" t="str">
        <f ca="1">+WORLDCUP!BD66</f>
        <v>Norway</v>
      </c>
      <c r="F13" s="9" t="str">
        <f ca="1">+WORLDCUP!BD60</f>
        <v>Scotland</v>
      </c>
      <c r="G13" s="9" t="str">
        <f ca="1">+WORLDCUP!BD65</f>
        <v>Uruguay</v>
      </c>
      <c r="H13" s="9" t="str">
        <f ca="1">+WORLDCUP!BD63</f>
        <v>Sweden</v>
      </c>
      <c r="I13" s="9" t="str">
        <f ca="1">+WORLDCUP!BD69</f>
        <v>Panama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Iran</v>
      </c>
      <c r="E14" s="9" t="str">
        <f ca="1">+WORLDCUP!BD66</f>
        <v>Norway</v>
      </c>
      <c r="F14" s="9" t="str">
        <f ca="1">+WORLDCUP!BD60</f>
        <v>Scotland</v>
      </c>
      <c r="G14" s="9" t="str">
        <f ca="1">+WORLDCUP!BD67</f>
        <v>Austria</v>
      </c>
      <c r="H14" s="9" t="str">
        <f ca="1">+WORLDCUP!BD63</f>
        <v>Sweden</v>
      </c>
      <c r="I14" s="9" t="str">
        <f ca="1">+WORLDCUP!BD69</f>
        <v>Panama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Iran</v>
      </c>
      <c r="E15" s="9" t="str">
        <f ca="1">+WORLDCUP!BD67</f>
        <v>Austria</v>
      </c>
      <c r="F15" s="9" t="str">
        <f ca="1">+WORLDCUP!BD60</f>
        <v>Scotland</v>
      </c>
      <c r="G15" s="9" t="str">
        <f ca="1">+WORLDCUP!BD65</f>
        <v>Uruguay</v>
      </c>
      <c r="H15" s="9" t="str">
        <f ca="1">+WORLDCUP!BD63</f>
        <v>Sweden</v>
      </c>
      <c r="I15" s="9" t="str">
        <f ca="1">+WORLDCUP!BD69</f>
        <v>Panama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Iran</v>
      </c>
      <c r="E16" s="9" t="str">
        <f ca="1">+WORLDCUP!BD66</f>
        <v>Norway</v>
      </c>
      <c r="F16" s="9" t="str">
        <f ca="1">+WORLDCUP!BD60</f>
        <v>Scotland</v>
      </c>
      <c r="G16" s="9" t="str">
        <f ca="1">+WORLDCUP!BD65</f>
        <v>Uruguay</v>
      </c>
      <c r="H16" s="9" t="str">
        <f ca="1">+WORLDCUP!BD63</f>
        <v>Sweden</v>
      </c>
      <c r="I16" s="9" t="str">
        <f ca="1">+WORLDCUP!BD69</f>
        <v>Panama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Iran</v>
      </c>
      <c r="E17" s="9" t="str">
        <f ca="1">+WORLDCUP!BD67</f>
        <v>Austria</v>
      </c>
      <c r="F17" s="9" t="str">
        <f ca="1">+WORLDCUP!BD60</f>
        <v>Scotland</v>
      </c>
      <c r="G17" s="9" t="str">
        <f ca="1">+WORLDCUP!BD65</f>
        <v>Uruguay</v>
      </c>
      <c r="H17" s="9" t="str">
        <f ca="1">+WORLDCUP!BD63</f>
        <v>Sweden</v>
      </c>
      <c r="I17" s="9" t="str">
        <f ca="1">+WORLDCUP!BD69</f>
        <v>Panama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Iran</v>
      </c>
      <c r="E18" s="9" t="str">
        <f ca="1">+WORLDCUP!BD67</f>
        <v>Austria</v>
      </c>
      <c r="F18" s="9" t="str">
        <f ca="1">+WORLDCUP!BD60</f>
        <v>Scotland</v>
      </c>
      <c r="G18" s="9" t="str">
        <f ca="1">+WORLDCUP!BD65</f>
        <v>Uruguay</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Uruguay</v>
      </c>
      <c r="D19" s="9" t="str">
        <f ca="1">+WORLDCUP!BD64</f>
        <v>Iran</v>
      </c>
      <c r="E19" s="9" t="str">
        <f ca="1">+WORLDCUP!BD66</f>
        <v>Norway</v>
      </c>
      <c r="F19" s="9" t="str">
        <f ca="1">+WORLDCUP!BD60</f>
        <v>Scotland</v>
      </c>
      <c r="G19" s="9" t="str">
        <f ca="1">+WORLDCUP!BD67</f>
        <v>Austria</v>
      </c>
      <c r="H19" s="9" t="str">
        <f ca="1">+WORLDCUP!BD61</f>
        <v>Paraguay</v>
      </c>
      <c r="I19" s="9" t="str">
        <f ca="1">+WORLDCUP!BD69</f>
        <v>Panama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Norway</v>
      </c>
      <c r="F20" s="9" t="str">
        <f ca="1">+WORLDCUP!BD61</f>
        <v>Paraguay</v>
      </c>
      <c r="G20" s="9" t="str">
        <f ca="1">+WORLDCUP!BD65</f>
        <v>Uruguay</v>
      </c>
      <c r="H20" s="9" t="str">
        <f ca="1">+WORLDCUP!BD63</f>
        <v>Sweden</v>
      </c>
      <c r="I20" s="9" t="str">
        <f ca="1">+WORLDCUP!BD69</f>
        <v>Panama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Paraguay</v>
      </c>
      <c r="G21" s="9" t="str">
        <f ca="1">+WORLDCUP!BD67</f>
        <v>Austria</v>
      </c>
      <c r="H21" s="9" t="str">
        <f ca="1">+WORLDCUP!BD63</f>
        <v>Sweden</v>
      </c>
      <c r="I21" s="9" t="str">
        <f ca="1">+WORLDCUP!BD69</f>
        <v>Panama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Austria</v>
      </c>
      <c r="F22" s="9" t="str">
        <f ca="1">+WORLDCUP!BD61</f>
        <v>Paraguay</v>
      </c>
      <c r="G22" s="9" t="str">
        <f ca="1">+WORLDCUP!BD65</f>
        <v>Uruguay</v>
      </c>
      <c r="H22" s="9" t="str">
        <f ca="1">+WORLDCUP!BD63</f>
        <v>Sweden</v>
      </c>
      <c r="I22" s="9" t="str">
        <f ca="1">+WORLDCUP!BD69</f>
        <v>Panama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Paraguay</v>
      </c>
      <c r="G23" s="9" t="str">
        <f ca="1">+WORLDCUP!BD65</f>
        <v>Uruguay</v>
      </c>
      <c r="H23" s="9" t="str">
        <f ca="1">+WORLDCUP!BD63</f>
        <v>Sweden</v>
      </c>
      <c r="I23" s="9" t="str">
        <f ca="1">+WORLDCUP!BD69</f>
        <v>Panama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Austria</v>
      </c>
      <c r="F24" s="9" t="str">
        <f ca="1">+WORLDCUP!BD61</f>
        <v>Paraguay</v>
      </c>
      <c r="G24" s="9" t="str">
        <f ca="1">+WORLDCUP!BD65</f>
        <v>Uruguay</v>
      </c>
      <c r="H24" s="9" t="str">
        <f ca="1">+WORLDCUP!BD63</f>
        <v>Sweden</v>
      </c>
      <c r="I24" s="9" t="str">
        <f ca="1">+WORLDCUP!BD69</f>
        <v>Panama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Austria</v>
      </c>
      <c r="F25" s="9" t="str">
        <f ca="1">+WORLDCUP!BD61</f>
        <v>Paraguay</v>
      </c>
      <c r="G25" s="9" t="str">
        <f ca="1">+WORLDCUP!BD65</f>
        <v>Uruguay</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Austria</v>
      </c>
      <c r="E26" s="9" t="str">
        <f ca="1">+WORLDCUP!BD66</f>
        <v>Norway</v>
      </c>
      <c r="F26" s="9" t="str">
        <f ca="1">+WORLDCUP!BD60</f>
        <v>Scotland</v>
      </c>
      <c r="G26" s="9" t="str">
        <f ca="1">+WORLDCUP!BD65</f>
        <v>Uruguay</v>
      </c>
      <c r="H26" s="9" t="str">
        <f ca="1">+WORLDCUP!BD61</f>
        <v>Paraguay</v>
      </c>
      <c r="I26" s="9" t="str">
        <f ca="1">+WORLDCUP!BD69</f>
        <v>Panama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Iran</v>
      </c>
      <c r="E27" s="9" t="str">
        <f ca="1">+WORLDCUP!BD66</f>
        <v>Norway</v>
      </c>
      <c r="F27" s="9" t="str">
        <f ca="1">+WORLDCUP!BD60</f>
        <v>Scotland</v>
      </c>
      <c r="G27" s="9" t="str">
        <f ca="1">+WORLDCUP!BD67</f>
        <v>Austria</v>
      </c>
      <c r="H27" s="9" t="str">
        <f ca="1">+WORLDCUP!BD61</f>
        <v>Paraguay</v>
      </c>
      <c r="I27" s="9" t="str">
        <f ca="1">+WORLDCUP!BD69</f>
        <v>Panama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Iran</v>
      </c>
      <c r="E28" s="9" t="str">
        <f ca="1">+WORLDCUP!BD67</f>
        <v>Austria</v>
      </c>
      <c r="F28" s="9" t="str">
        <f ca="1">+WORLDCUP!BD60</f>
        <v>Scotland</v>
      </c>
      <c r="G28" s="9" t="str">
        <f ca="1">+WORLDCUP!BD65</f>
        <v>Uruguay</v>
      </c>
      <c r="H28" s="9" t="str">
        <f ca="1">+WORLDCUP!BD61</f>
        <v>Paraguay</v>
      </c>
      <c r="I28" s="9" t="str">
        <f ca="1">+WORLDCUP!BD69</f>
        <v>Panama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Iran</v>
      </c>
      <c r="E29" s="9" t="str">
        <f ca="1">+WORLDCUP!BD66</f>
        <v>Norway</v>
      </c>
      <c r="F29" s="9" t="str">
        <f ca="1">+WORLDCUP!BD60</f>
        <v>Scotland</v>
      </c>
      <c r="G29" s="9" t="str">
        <f ca="1">+WORLDCUP!BD65</f>
        <v>Uruguay</v>
      </c>
      <c r="H29" s="9" t="str">
        <f ca="1">+WORLDCUP!BD61</f>
        <v>Paraguay</v>
      </c>
      <c r="I29" s="9" t="str">
        <f ca="1">+WORLDCUP!BD69</f>
        <v>Panama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Iran</v>
      </c>
      <c r="E30" s="9" t="str">
        <f ca="1">+WORLDCUP!BD67</f>
        <v>Austria</v>
      </c>
      <c r="F30" s="9" t="str">
        <f ca="1">+WORLDCUP!BD60</f>
        <v>Scotland</v>
      </c>
      <c r="G30" s="9" t="str">
        <f ca="1">+WORLDCUP!BD65</f>
        <v>Uruguay</v>
      </c>
      <c r="H30" s="9" t="str">
        <f ca="1">+WORLDCUP!BD61</f>
        <v>Paraguay</v>
      </c>
      <c r="I30" s="9" t="str">
        <f ca="1">+WORLDCUP!BD69</f>
        <v>Panama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Iran</v>
      </c>
      <c r="E31" s="9" t="str">
        <f ca="1">+WORLDCUP!BD67</f>
        <v>Austria</v>
      </c>
      <c r="F31" s="9" t="str">
        <f ca="1">+WORLDCUP!BD60</f>
        <v>Scotland</v>
      </c>
      <c r="G31" s="9" t="str">
        <f ca="1">+WORLDCUP!BD65</f>
        <v>Uruguay</v>
      </c>
      <c r="H31" s="9" t="str">
        <f ca="1">+WORLDCUP!BD61</f>
        <v>Paraguay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Curaçao</v>
      </c>
      <c r="F32" s="9" t="str">
        <f ca="1">+WORLDCUP!BD61</f>
        <v>Paraguay</v>
      </c>
      <c r="G32" s="9" t="str">
        <f ca="1">+WORLDCUP!BD66</f>
        <v>Norway</v>
      </c>
      <c r="H32" s="9" t="str">
        <f ca="1">+WORLDCUP!BD63</f>
        <v>Sweden</v>
      </c>
      <c r="I32" s="9" t="str">
        <f ca="1">+WORLDCUP!BD69</f>
        <v>Panama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Curaçao</v>
      </c>
      <c r="F33" s="9" t="str">
        <f ca="1">+WORLDCUP!BD61</f>
        <v>Paraguay</v>
      </c>
      <c r="G33" s="9" t="str">
        <f ca="1">+WORLDCUP!BD65</f>
        <v>Uruguay</v>
      </c>
      <c r="H33" s="9" t="str">
        <f ca="1">+WORLDCUP!BD63</f>
        <v>Sweden</v>
      </c>
      <c r="I33" s="9" t="str">
        <f ca="1">+WORLDCUP!BD69</f>
        <v>Panama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Norway</v>
      </c>
      <c r="F34" s="9" t="str">
        <f ca="1">+WORLDCUP!BD61</f>
        <v>Paraguay</v>
      </c>
      <c r="G34" s="9" t="str">
        <f ca="1">+WORLDCUP!BD65</f>
        <v>Uruguay</v>
      </c>
      <c r="H34" s="9" t="str">
        <f ca="1">+WORLDCUP!BD63</f>
        <v>Sweden</v>
      </c>
      <c r="I34" s="9" t="str">
        <f ca="1">+WORLDCUP!BD69</f>
        <v>Panama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Curaçao</v>
      </c>
      <c r="F35" s="9" t="str">
        <f ca="1">+WORLDCUP!BD61</f>
        <v>Paraguay</v>
      </c>
      <c r="G35" s="9" t="str">
        <f ca="1">+WORLDCUP!BD65</f>
        <v>Uruguay</v>
      </c>
      <c r="H35" s="9" t="str">
        <f ca="1">+WORLDCUP!BD63</f>
        <v>Sweden</v>
      </c>
      <c r="I35" s="9" t="str">
        <f ca="1">+WORLDCUP!BD69</f>
        <v>Panama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Curaçao</v>
      </c>
      <c r="F36" s="9" t="str">
        <f ca="1">+WORLDCUP!BD61</f>
        <v>Paraguay</v>
      </c>
      <c r="G36" s="9" t="str">
        <f ca="1">+WORLDCUP!BD65</f>
        <v>Uruguay</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Curaçao</v>
      </c>
      <c r="F37" s="9" t="str">
        <f ca="1">+WORLDCUP!BD61</f>
        <v>Paraguay</v>
      </c>
      <c r="G37" s="9" t="str">
        <f ca="1">+WORLDCUP!BD67</f>
        <v>Austria</v>
      </c>
      <c r="H37" s="9" t="str">
        <f ca="1">+WORLDCUP!BD63</f>
        <v>Sweden</v>
      </c>
      <c r="I37" s="9" t="str">
        <f ca="1">+WORLDCUP!BD69</f>
        <v>Panama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Curaçao</v>
      </c>
      <c r="F38" s="9" t="str">
        <f ca="1">+WORLDCUP!BD61</f>
        <v>Paraguay</v>
      </c>
      <c r="G38" s="9" t="str">
        <f ca="1">+WORLDCUP!BD66</f>
        <v>Norway</v>
      </c>
      <c r="H38" s="9" t="str">
        <f ca="1">+WORLDCUP!BD63</f>
        <v>Sweden</v>
      </c>
      <c r="I38" s="9" t="str">
        <f ca="1">+WORLDCUP!BD69</f>
        <v>Panama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Curaçao</v>
      </c>
      <c r="F39" s="9" t="str">
        <f ca="1">+WORLDCUP!BD61</f>
        <v>Paraguay</v>
      </c>
      <c r="G39" s="9" t="str">
        <f ca="1">+WORLDCUP!BD67</f>
        <v>Austria</v>
      </c>
      <c r="H39" s="9" t="str">
        <f ca="1">+WORLDCUP!BD63</f>
        <v>Sweden</v>
      </c>
      <c r="I39" s="9" t="str">
        <f ca="1">+WORLDCUP!BD69</f>
        <v>Panama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Curaçao</v>
      </c>
      <c r="F40" s="9" t="str">
        <f ca="1">+WORLDCUP!BD61</f>
        <v>Paraguay</v>
      </c>
      <c r="G40" s="9" t="str">
        <f ca="1">+WORLDCUP!BD67</f>
        <v>Austria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Curaçao</v>
      </c>
      <c r="F41" s="9" t="str">
        <f ca="1">+WORLDCUP!BD61</f>
        <v>Paraguay</v>
      </c>
      <c r="G41" s="9" t="str">
        <f ca="1">+WORLDCUP!BD65</f>
        <v>Uruguay</v>
      </c>
      <c r="H41" s="9" t="str">
        <f ca="1">+WORLDCUP!BD63</f>
        <v>Sweden</v>
      </c>
      <c r="I41" s="9" t="str">
        <f ca="1">+WORLDCUP!BD69</f>
        <v>Panama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Austria</v>
      </c>
      <c r="F42" s="9" t="str">
        <f ca="1">+WORLDCUP!BD61</f>
        <v>Paraguay</v>
      </c>
      <c r="G42" s="9" t="str">
        <f ca="1">+WORLDCUP!BD65</f>
        <v>Uruguay</v>
      </c>
      <c r="H42" s="9" t="str">
        <f ca="1">+WORLDCUP!BD63</f>
        <v>Sweden</v>
      </c>
      <c r="I42" s="9" t="str">
        <f ca="1">+WORLDCUP!BD69</f>
        <v>Panama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Austria</v>
      </c>
      <c r="F43" s="9" t="str">
        <f ca="1">+WORLDCUP!BD61</f>
        <v>Paraguay</v>
      </c>
      <c r="G43" s="9" t="str">
        <f ca="1">+WORLDCUP!BD65</f>
        <v>Uruguay</v>
      </c>
      <c r="H43" s="9" t="str">
        <f ca="1">+WORLDCUP!BD63</f>
        <v>Sweden</v>
      </c>
      <c r="I43" s="9" t="str">
        <f ca="1">+WORLDCUP!BD62</f>
        <v>Curaçao</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Curaçao</v>
      </c>
      <c r="F44" s="9" t="str">
        <f ca="1">+WORLDCUP!BD61</f>
        <v>Paraguay</v>
      </c>
      <c r="G44" s="9" t="str">
        <f ca="1">+WORLDCUP!BD65</f>
        <v>Uruguay</v>
      </c>
      <c r="H44" s="9" t="str">
        <f ca="1">+WORLDCUP!BD63</f>
        <v>Sweden</v>
      </c>
      <c r="I44" s="9" t="str">
        <f ca="1">+WORLDCUP!BD69</f>
        <v>Panama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Curaçao</v>
      </c>
      <c r="F45" s="9" t="str">
        <f ca="1">+WORLDCUP!BD61</f>
        <v>Paraguay</v>
      </c>
      <c r="G45" s="9" t="str">
        <f ca="1">+WORLDCUP!BD65</f>
        <v>Uruguay</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Austria</v>
      </c>
      <c r="F46" s="9" t="str">
        <f ca="1">+WORLDCUP!BD61</f>
        <v>Paraguay</v>
      </c>
      <c r="G46" s="9" t="str">
        <f ca="1">+WORLDCUP!BD65</f>
        <v>Uruguay</v>
      </c>
      <c r="H46" s="9" t="str">
        <f ca="1">+WORLDCUP!BD63</f>
        <v>Sweden</v>
      </c>
      <c r="I46" s="9" t="str">
        <f ca="1">+WORLDCUP!BD62</f>
        <v>Curaçao</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Uruguay</v>
      </c>
      <c r="D47" s="9" t="str">
        <f ca="1">+WORLDCUP!BD67</f>
        <v>Austria</v>
      </c>
      <c r="E47" s="9" t="str">
        <f ca="1">+WORLDCUP!BD59</f>
        <v>Qatar</v>
      </c>
      <c r="F47" s="9" t="str">
        <f ca="1">+WORLDCUP!BD63</f>
        <v>Sweden</v>
      </c>
      <c r="G47" s="9" t="str">
        <f ca="1">+WORLDCUP!BD66</f>
        <v>Norway</v>
      </c>
      <c r="H47" s="9" t="str">
        <f ca="1">+WORLDCUP!BD64</f>
        <v>Iran</v>
      </c>
      <c r="I47" s="9" t="str">
        <f ca="1">+WORLDCUP!BD69</f>
        <v>Panama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Austria</v>
      </c>
      <c r="E48" s="9" t="str">
        <f ca="1">+WORLDCUP!BD66</f>
        <v>Norway</v>
      </c>
      <c r="F48" s="9" t="str">
        <f ca="1">+WORLDCUP!BD59</f>
        <v>Qatar</v>
      </c>
      <c r="G48" s="9" t="str">
        <f ca="1">+WORLDCUP!BD65</f>
        <v>Uruguay</v>
      </c>
      <c r="H48" s="9" t="str">
        <f ca="1">+WORLDCUP!BD64</f>
        <v>Iran</v>
      </c>
      <c r="I48" s="9" t="str">
        <f ca="1">+WORLDCUP!BD69</f>
        <v>Panama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Austria</v>
      </c>
      <c r="E49" s="9" t="str">
        <f ca="1">+WORLDCUP!BD59</f>
        <v>Qatar</v>
      </c>
      <c r="F49" s="9" t="str">
        <f ca="1">+WORLDCUP!BD63</f>
        <v>Sweden</v>
      </c>
      <c r="G49" s="9" t="str">
        <f ca="1">+WORLDCUP!BD66</f>
        <v>Norway</v>
      </c>
      <c r="H49" s="9" t="str">
        <f ca="1">+WORLDCUP!BD65</f>
        <v>Uruguay</v>
      </c>
      <c r="I49" s="9" t="str">
        <f ca="1">+WORLDCUP!BD69</f>
        <v>Panama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Austria</v>
      </c>
      <c r="E50" s="9" t="str">
        <f ca="1">+WORLDCUP!BD59</f>
        <v>Qatar</v>
      </c>
      <c r="F50" s="9" t="str">
        <f ca="1">+WORLDCUP!BD63</f>
        <v>Sweden</v>
      </c>
      <c r="G50" s="9" t="str">
        <f ca="1">+WORLDCUP!BD66</f>
        <v>Norway</v>
      </c>
      <c r="H50" s="9" t="str">
        <f ca="1">+WORLDCUP!BD64</f>
        <v>Iran</v>
      </c>
      <c r="I50" s="9" t="str">
        <f ca="1">+WORLDCUP!BD69</f>
        <v>Panama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Austria</v>
      </c>
      <c r="E51" s="9" t="str">
        <f ca="1">+WORLDCUP!BD59</f>
        <v>Qatar</v>
      </c>
      <c r="F51" s="9" t="str">
        <f ca="1">+WORLDCUP!BD63</f>
        <v>Sweden</v>
      </c>
      <c r="G51" s="9" t="str">
        <f ca="1">+WORLDCUP!BD65</f>
        <v>Uruguay</v>
      </c>
      <c r="H51" s="9" t="str">
        <f ca="1">+WORLDCUP!BD64</f>
        <v>Iran</v>
      </c>
      <c r="I51" s="9" t="str">
        <f ca="1">+WORLDCUP!BD69</f>
        <v>Panama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Iran</v>
      </c>
      <c r="E52" s="9" t="str">
        <f ca="1">+WORLDCUP!BD59</f>
        <v>Qatar</v>
      </c>
      <c r="F52" s="9" t="str">
        <f ca="1">+WORLDCUP!BD63</f>
        <v>Sweden</v>
      </c>
      <c r="G52" s="9" t="str">
        <f ca="1">+WORLDCUP!BD66</f>
        <v>Norway</v>
      </c>
      <c r="H52" s="9" t="str">
        <f ca="1">+WORLDCUP!BD65</f>
        <v>Uruguay</v>
      </c>
      <c r="I52" s="9" t="str">
        <f ca="1">+WORLDCUP!BD69</f>
        <v>Panama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Austria</v>
      </c>
      <c r="E53" s="9" t="str">
        <f ca="1">+WORLDCUP!BD59</f>
        <v>Qatar</v>
      </c>
      <c r="F53" s="9" t="str">
        <f ca="1">+WORLDCUP!BD63</f>
        <v>Sweden</v>
      </c>
      <c r="G53" s="9" t="str">
        <f ca="1">+WORLDCUP!BD65</f>
        <v>Uruguay</v>
      </c>
      <c r="H53" s="9" t="str">
        <f ca="1">+WORLDCUP!BD64</f>
        <v>Iran</v>
      </c>
      <c r="I53" s="9" t="str">
        <f ca="1">+WORLDCUP!BD69</f>
        <v>Panama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Austria</v>
      </c>
      <c r="E54" s="9" t="str">
        <f ca="1">+WORLDCUP!BD59</f>
        <v>Qatar</v>
      </c>
      <c r="F54" s="9" t="str">
        <f ca="1">+WORLDCUP!BD63</f>
        <v>Sweden</v>
      </c>
      <c r="G54" s="9" t="str">
        <f ca="1">+WORLDCUP!BD65</f>
        <v>Uruguay</v>
      </c>
      <c r="H54" s="9" t="str">
        <f ca="1">+WORLDCUP!BD64</f>
        <v>Iran</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Uruguay</v>
      </c>
      <c r="D55" s="9" t="str">
        <f ca="1">+WORLDCUP!BD67</f>
        <v>Austria</v>
      </c>
      <c r="E55" s="9" t="str">
        <f ca="1">+WORLDCUP!BD59</f>
        <v>Qatar</v>
      </c>
      <c r="F55" s="9" t="str">
        <f ca="1">+WORLDCUP!BD61</f>
        <v>Paraguay</v>
      </c>
      <c r="G55" s="9" t="str">
        <f ca="1">+WORLDCUP!BD66</f>
        <v>Norway</v>
      </c>
      <c r="H55" s="9" t="str">
        <f ca="1">+WORLDCUP!BD64</f>
        <v>Iran</v>
      </c>
      <c r="I55" s="9" t="str">
        <f ca="1">+WORLDCUP!BD69</f>
        <v>Panama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Uruguay</v>
      </c>
      <c r="D56" s="9" t="str">
        <f ca="1">+WORLDCUP!BD67</f>
        <v>Austria</v>
      </c>
      <c r="E56" s="9" t="str">
        <f ca="1">+WORLDCUP!BD59</f>
        <v>Qatar</v>
      </c>
      <c r="F56" s="9" t="str">
        <f ca="1">+WORLDCUP!BD61</f>
        <v>Paraguay</v>
      </c>
      <c r="G56" s="9" t="str">
        <f ca="1">+WORLDCUP!BD66</f>
        <v>Norway</v>
      </c>
      <c r="H56" s="9" t="str">
        <f ca="1">+WORLDCUP!BD63</f>
        <v>Sweden</v>
      </c>
      <c r="I56" s="9" t="str">
        <f ca="1">+WORLDCUP!BD69</f>
        <v>Panama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Qatar</v>
      </c>
      <c r="F57" s="9" t="str">
        <f ca="1">+WORLDCUP!BD61</f>
        <v>Paraguay</v>
      </c>
      <c r="G57" s="9" t="str">
        <f ca="1">+WORLDCUP!BD67</f>
        <v>Austria</v>
      </c>
      <c r="H57" s="9" t="str">
        <f ca="1">+WORLDCUP!BD63</f>
        <v>Sweden</v>
      </c>
      <c r="I57" s="9" t="str">
        <f ca="1">+WORLDCUP!BD69</f>
        <v>Panama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Uruguay</v>
      </c>
      <c r="D58" s="9" t="str">
        <f ca="1">+WORLDCUP!BD64</f>
        <v>Iran</v>
      </c>
      <c r="E58" s="9" t="str">
        <f ca="1">+WORLDCUP!BD59</f>
        <v>Qatar</v>
      </c>
      <c r="F58" s="9" t="str">
        <f ca="1">+WORLDCUP!BD61</f>
        <v>Paraguay</v>
      </c>
      <c r="G58" s="9" t="str">
        <f ca="1">+WORLDCUP!BD67</f>
        <v>Austria</v>
      </c>
      <c r="H58" s="9" t="str">
        <f ca="1">+WORLDCUP!BD63</f>
        <v>Sweden</v>
      </c>
      <c r="I58" s="9" t="str">
        <f ca="1">+WORLDCUP!BD69</f>
        <v>Panama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Uruguay</v>
      </c>
      <c r="D59" s="9" t="str">
        <f ca="1">+WORLDCUP!BD64</f>
        <v>Iran</v>
      </c>
      <c r="E59" s="9" t="str">
        <f ca="1">+WORLDCUP!BD59</f>
        <v>Qatar</v>
      </c>
      <c r="F59" s="9" t="str">
        <f ca="1">+WORLDCUP!BD61</f>
        <v>Paraguay</v>
      </c>
      <c r="G59" s="9" t="str">
        <f ca="1">+WORLDCUP!BD66</f>
        <v>Norway</v>
      </c>
      <c r="H59" s="9" t="str">
        <f ca="1">+WORLDCUP!BD63</f>
        <v>Sweden</v>
      </c>
      <c r="I59" s="9" t="str">
        <f ca="1">+WORLDCUP!BD69</f>
        <v>Panama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Uruguay</v>
      </c>
      <c r="D60" s="9" t="str">
        <f ca="1">+WORLDCUP!BD64</f>
        <v>Iran</v>
      </c>
      <c r="E60" s="9" t="str">
        <f ca="1">+WORLDCUP!BD59</f>
        <v>Qatar</v>
      </c>
      <c r="F60" s="9" t="str">
        <f ca="1">+WORLDCUP!BD61</f>
        <v>Paraguay</v>
      </c>
      <c r="G60" s="9" t="str">
        <f ca="1">+WORLDCUP!BD67</f>
        <v>Austria</v>
      </c>
      <c r="H60" s="9" t="str">
        <f ca="1">+WORLDCUP!BD63</f>
        <v>Sweden</v>
      </c>
      <c r="I60" s="9" t="str">
        <f ca="1">+WORLDCUP!BD69</f>
        <v>Panama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Uruguay</v>
      </c>
      <c r="D61" s="9" t="str">
        <f ca="1">+WORLDCUP!BD64</f>
        <v>Iran</v>
      </c>
      <c r="E61" s="9" t="str">
        <f ca="1">+WORLDCUP!BD59</f>
        <v>Qatar</v>
      </c>
      <c r="F61" s="9" t="str">
        <f ca="1">+WORLDCUP!BD61</f>
        <v>Paraguay</v>
      </c>
      <c r="G61" s="9" t="str">
        <f ca="1">+WORLDCUP!BD67</f>
        <v>Austria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Austria</v>
      </c>
      <c r="E62" s="9" t="str">
        <f ca="1">+WORLDCUP!BD59</f>
        <v>Qatar</v>
      </c>
      <c r="F62" s="9" t="str">
        <f ca="1">+WORLDCUP!BD61</f>
        <v>Paraguay</v>
      </c>
      <c r="G62" s="9" t="str">
        <f ca="1">+WORLDCUP!BD66</f>
        <v>Norway</v>
      </c>
      <c r="H62" s="9" t="str">
        <f ca="1">+WORLDCUP!BD65</f>
        <v>Uruguay</v>
      </c>
      <c r="I62" s="9" t="str">
        <f ca="1">+WORLDCUP!BD69</f>
        <v>Panama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Austria</v>
      </c>
      <c r="E63" s="9" t="str">
        <f ca="1">+WORLDCUP!BD59</f>
        <v>Qatar</v>
      </c>
      <c r="F63" s="9" t="str">
        <f ca="1">+WORLDCUP!BD61</f>
        <v>Paraguay</v>
      </c>
      <c r="G63" s="9" t="str">
        <f ca="1">+WORLDCUP!BD66</f>
        <v>Norway</v>
      </c>
      <c r="H63" s="9" t="str">
        <f ca="1">+WORLDCUP!BD64</f>
        <v>Iran</v>
      </c>
      <c r="I63" s="9" t="str">
        <f ca="1">+WORLDCUP!BD69</f>
        <v>Panama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Austria</v>
      </c>
      <c r="E64" s="9" t="str">
        <f ca="1">+WORLDCUP!BD59</f>
        <v>Qatar</v>
      </c>
      <c r="F64" s="9" t="str">
        <f ca="1">+WORLDCUP!BD61</f>
        <v>Paraguay</v>
      </c>
      <c r="G64" s="9" t="str">
        <f ca="1">+WORLDCUP!BD65</f>
        <v>Uruguay</v>
      </c>
      <c r="H64" s="9" t="str">
        <f ca="1">+WORLDCUP!BD64</f>
        <v>Iran</v>
      </c>
      <c r="I64" s="9" t="str">
        <f ca="1">+WORLDCUP!BD69</f>
        <v>Panama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Iran</v>
      </c>
      <c r="E65" s="9" t="str">
        <f ca="1">+WORLDCUP!BD59</f>
        <v>Qatar</v>
      </c>
      <c r="F65" s="9" t="str">
        <f ca="1">+WORLDCUP!BD61</f>
        <v>Paraguay</v>
      </c>
      <c r="G65" s="9" t="str">
        <f ca="1">+WORLDCUP!BD66</f>
        <v>Norway</v>
      </c>
      <c r="H65" s="9" t="str">
        <f ca="1">+WORLDCUP!BD65</f>
        <v>Uruguay</v>
      </c>
      <c r="I65" s="9" t="str">
        <f ca="1">+WORLDCUP!BD69</f>
        <v>Panama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Austria</v>
      </c>
      <c r="E66" s="9" t="str">
        <f ca="1">+WORLDCUP!BD59</f>
        <v>Qatar</v>
      </c>
      <c r="F66" s="9" t="str">
        <f ca="1">+WORLDCUP!BD61</f>
        <v>Paraguay</v>
      </c>
      <c r="G66" s="9" t="str">
        <f ca="1">+WORLDCUP!BD65</f>
        <v>Uruguay</v>
      </c>
      <c r="H66" s="9" t="str">
        <f ca="1">+WORLDCUP!BD64</f>
        <v>Iran</v>
      </c>
      <c r="I66" s="9" t="str">
        <f ca="1">+WORLDCUP!BD69</f>
        <v>Panama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Austria</v>
      </c>
      <c r="E67" s="9" t="str">
        <f ca="1">+WORLDCUP!BD59</f>
        <v>Qatar</v>
      </c>
      <c r="F67" s="9" t="str">
        <f ca="1">+WORLDCUP!BD61</f>
        <v>Paraguay</v>
      </c>
      <c r="G67" s="9" t="str">
        <f ca="1">+WORLDCUP!BD65</f>
        <v>Uruguay</v>
      </c>
      <c r="H67" s="9" t="str">
        <f ca="1">+WORLDCUP!BD64</f>
        <v>Iran</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Austria</v>
      </c>
      <c r="E68" s="9" t="str">
        <f ca="1">+WORLDCUP!BD59</f>
        <v>Qatar</v>
      </c>
      <c r="F68" s="9" t="str">
        <f ca="1">+WORLDCUP!BD61</f>
        <v>Paraguay</v>
      </c>
      <c r="G68" s="9" t="str">
        <f ca="1">+WORLDCUP!BD66</f>
        <v>Norway</v>
      </c>
      <c r="H68" s="9" t="str">
        <f ca="1">+WORLDCUP!BD63</f>
        <v>Sweden</v>
      </c>
      <c r="I68" s="9" t="str">
        <f ca="1">+WORLDCUP!BD69</f>
        <v>Panama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Austria</v>
      </c>
      <c r="E69" s="9" t="str">
        <f ca="1">+WORLDCUP!BD59</f>
        <v>Qatar</v>
      </c>
      <c r="F69" s="9" t="str">
        <f ca="1">+WORLDCUP!BD61</f>
        <v>Paraguay</v>
      </c>
      <c r="G69" s="9" t="str">
        <f ca="1">+WORLDCUP!BD65</f>
        <v>Uruguay</v>
      </c>
      <c r="H69" s="9" t="str">
        <f ca="1">+WORLDCUP!BD63</f>
        <v>Sweden</v>
      </c>
      <c r="I69" s="9" t="str">
        <f ca="1">+WORLDCUP!BD69</f>
        <v>Panama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Norway</v>
      </c>
      <c r="E70" s="9" t="str">
        <f ca="1">+WORLDCUP!BD59</f>
        <v>Qatar</v>
      </c>
      <c r="F70" s="9" t="str">
        <f ca="1">+WORLDCUP!BD61</f>
        <v>Paraguay</v>
      </c>
      <c r="G70" s="9" t="str">
        <f ca="1">+WORLDCUP!BD65</f>
        <v>Uruguay</v>
      </c>
      <c r="H70" s="9" t="str">
        <f ca="1">+WORLDCUP!BD63</f>
        <v>Sweden</v>
      </c>
      <c r="I70" s="9" t="str">
        <f ca="1">+WORLDCUP!BD69</f>
        <v>Panama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Austria</v>
      </c>
      <c r="E71" s="9" t="str">
        <f ca="1">+WORLDCUP!BD59</f>
        <v>Qatar</v>
      </c>
      <c r="F71" s="9" t="str">
        <f ca="1">+WORLDCUP!BD61</f>
        <v>Paraguay</v>
      </c>
      <c r="G71" s="9" t="str">
        <f ca="1">+WORLDCUP!BD65</f>
        <v>Uruguay</v>
      </c>
      <c r="H71" s="9" t="str">
        <f ca="1">+WORLDCUP!BD63</f>
        <v>Sweden</v>
      </c>
      <c r="I71" s="9" t="str">
        <f ca="1">+WORLDCUP!BD69</f>
        <v>Panama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Austria</v>
      </c>
      <c r="E72" s="9" t="str">
        <f ca="1">+WORLDCUP!BD59</f>
        <v>Qatar</v>
      </c>
      <c r="F72" s="9" t="str">
        <f ca="1">+WORLDCUP!BD61</f>
        <v>Paraguay</v>
      </c>
      <c r="G72" s="9" t="str">
        <f ca="1">+WORLDCUP!BD65</f>
        <v>Uruguay</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Iran</v>
      </c>
      <c r="E73" s="9" t="str">
        <f ca="1">+WORLDCUP!BD59</f>
        <v>Qatar</v>
      </c>
      <c r="F73" s="9" t="str">
        <f ca="1">+WORLDCUP!BD61</f>
        <v>Paraguay</v>
      </c>
      <c r="G73" s="9" t="str">
        <f ca="1">+WORLDCUP!BD67</f>
        <v>Austria</v>
      </c>
      <c r="H73" s="9" t="str">
        <f ca="1">+WORLDCUP!BD63</f>
        <v>Sweden</v>
      </c>
      <c r="I73" s="9" t="str">
        <f ca="1">+WORLDCUP!BD69</f>
        <v>Panama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Iran</v>
      </c>
      <c r="E74" s="9" t="str">
        <f ca="1">+WORLDCUP!BD59</f>
        <v>Qatar</v>
      </c>
      <c r="F74" s="9" t="str">
        <f ca="1">+WORLDCUP!BD61</f>
        <v>Paraguay</v>
      </c>
      <c r="G74" s="9" t="str">
        <f ca="1">+WORLDCUP!BD66</f>
        <v>Norway</v>
      </c>
      <c r="H74" s="9" t="str">
        <f ca="1">+WORLDCUP!BD63</f>
        <v>Sweden</v>
      </c>
      <c r="I74" s="9" t="str">
        <f ca="1">+WORLDCUP!BD69</f>
        <v>Panama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Iran</v>
      </c>
      <c r="E75" s="9" t="str">
        <f ca="1">+WORLDCUP!BD59</f>
        <v>Qatar</v>
      </c>
      <c r="F75" s="9" t="str">
        <f ca="1">+WORLDCUP!BD61</f>
        <v>Paraguay</v>
      </c>
      <c r="G75" s="9" t="str">
        <f ca="1">+WORLDCUP!BD67</f>
        <v>Austria</v>
      </c>
      <c r="H75" s="9" t="str">
        <f ca="1">+WORLDCUP!BD63</f>
        <v>Sweden</v>
      </c>
      <c r="I75" s="9" t="str">
        <f ca="1">+WORLDCUP!BD69</f>
        <v>Panama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Iran</v>
      </c>
      <c r="E76" s="9" t="str">
        <f ca="1">+WORLDCUP!BD59</f>
        <v>Qatar</v>
      </c>
      <c r="F76" s="9" t="str">
        <f ca="1">+WORLDCUP!BD61</f>
        <v>Paraguay</v>
      </c>
      <c r="G76" s="9" t="str">
        <f ca="1">+WORLDCUP!BD67</f>
        <v>Austria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Iran</v>
      </c>
      <c r="E77" s="9" t="str">
        <f ca="1">+WORLDCUP!BD59</f>
        <v>Qatar</v>
      </c>
      <c r="F77" s="9" t="str">
        <f ca="1">+WORLDCUP!BD61</f>
        <v>Paraguay</v>
      </c>
      <c r="G77" s="9" t="str">
        <f ca="1">+WORLDCUP!BD65</f>
        <v>Uruguay</v>
      </c>
      <c r="H77" s="9" t="str">
        <f ca="1">+WORLDCUP!BD63</f>
        <v>Sweden</v>
      </c>
      <c r="I77" s="9" t="str">
        <f ca="1">+WORLDCUP!BD69</f>
        <v>Panama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Uruguay</v>
      </c>
      <c r="D78" s="9" t="str">
        <f ca="1">+WORLDCUP!BD64</f>
        <v>Iran</v>
      </c>
      <c r="E78" s="9" t="str">
        <f ca="1">+WORLDCUP!BD59</f>
        <v>Qatar</v>
      </c>
      <c r="F78" s="9" t="str">
        <f ca="1">+WORLDCUP!BD61</f>
        <v>Paraguay</v>
      </c>
      <c r="G78" s="9" t="str">
        <f ca="1">+WORLDCUP!BD67</f>
        <v>Austria</v>
      </c>
      <c r="H78" s="9" t="str">
        <f ca="1">+WORLDCUP!BD63</f>
        <v>Sweden</v>
      </c>
      <c r="I78" s="9" t="str">
        <f ca="1">+WORLDCUP!BD69</f>
        <v>Panama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Uruguay</v>
      </c>
      <c r="D79" s="9" t="str">
        <f ca="1">+WORLDCUP!BD64</f>
        <v>Iran</v>
      </c>
      <c r="E79" s="9" t="str">
        <f ca="1">+WORLDCUP!BD59</f>
        <v>Qatar</v>
      </c>
      <c r="F79" s="9" t="str">
        <f ca="1">+WORLDCUP!BD61</f>
        <v>Paraguay</v>
      </c>
      <c r="G79" s="9" t="str">
        <f ca="1">+WORLDCUP!BD67</f>
        <v>Austria</v>
      </c>
      <c r="H79" s="9" t="str">
        <f ca="1">+WORLDCUP!BD63</f>
        <v>Sweden</v>
      </c>
      <c r="I79" s="9" t="str">
        <f ca="1">+WORLDCUP!BD62</f>
        <v>Curaçao</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Iran</v>
      </c>
      <c r="E80" s="9" t="str">
        <f ca="1">+WORLDCUP!BD59</f>
        <v>Qatar</v>
      </c>
      <c r="F80" s="9" t="str">
        <f ca="1">+WORLDCUP!BD61</f>
        <v>Paraguay</v>
      </c>
      <c r="G80" s="9" t="str">
        <f ca="1">+WORLDCUP!BD65</f>
        <v>Uruguay</v>
      </c>
      <c r="H80" s="9" t="str">
        <f ca="1">+WORLDCUP!BD63</f>
        <v>Sweden</v>
      </c>
      <c r="I80" s="9" t="str">
        <f ca="1">+WORLDCUP!BD69</f>
        <v>Panama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Iran</v>
      </c>
      <c r="E81" s="9" t="str">
        <f ca="1">+WORLDCUP!BD59</f>
        <v>Qatar</v>
      </c>
      <c r="F81" s="9" t="str">
        <f ca="1">+WORLDCUP!BD61</f>
        <v>Paraguay</v>
      </c>
      <c r="G81" s="9" t="str">
        <f ca="1">+WORLDCUP!BD65</f>
        <v>Uruguay</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Uruguay</v>
      </c>
      <c r="D82" s="9" t="str">
        <f ca="1">+WORLDCUP!BD64</f>
        <v>Iran</v>
      </c>
      <c r="E82" s="9" t="str">
        <f ca="1">+WORLDCUP!BD59</f>
        <v>Qatar</v>
      </c>
      <c r="F82" s="9" t="str">
        <f ca="1">+WORLDCUP!BD61</f>
        <v>Paraguay</v>
      </c>
      <c r="G82" s="9" t="str">
        <f ca="1">+WORLDCUP!BD67</f>
        <v>Austria</v>
      </c>
      <c r="H82" s="9" t="str">
        <f ca="1">+WORLDCUP!BD63</f>
        <v>Sweden</v>
      </c>
      <c r="I82" s="9" t="str">
        <f ca="1">+WORLDCUP!BD62</f>
        <v>Curaçao</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Uruguay</v>
      </c>
      <c r="D83" s="9" t="str">
        <f ca="1">+WORLDCUP!BD67</f>
        <v>Austria</v>
      </c>
      <c r="E83" s="9" t="str">
        <f ca="1">+WORLDCUP!BD59</f>
        <v>Qatar</v>
      </c>
      <c r="F83" s="9" t="str">
        <f ca="1">+WORLDCUP!BD60</f>
        <v>Scotland</v>
      </c>
      <c r="G83" s="9" t="str">
        <f ca="1">+WORLDCUP!BD66</f>
        <v>Norway</v>
      </c>
      <c r="H83" s="9" t="str">
        <f ca="1">+WORLDCUP!BD64</f>
        <v>Iran</v>
      </c>
      <c r="I83" s="9" t="str">
        <f ca="1">+WORLDCUP!BD69</f>
        <v>Panama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Uruguay</v>
      </c>
      <c r="D84" s="9" t="str">
        <f ca="1">+WORLDCUP!BD67</f>
        <v>Austria</v>
      </c>
      <c r="E84" s="9" t="str">
        <f ca="1">+WORLDCUP!BD59</f>
        <v>Qatar</v>
      </c>
      <c r="F84" s="9" t="str">
        <f ca="1">+WORLDCUP!BD60</f>
        <v>Scotland</v>
      </c>
      <c r="G84" s="9" t="str">
        <f ca="1">+WORLDCUP!BD66</f>
        <v>Norway</v>
      </c>
      <c r="H84" s="9" t="str">
        <f ca="1">+WORLDCUP!BD63</f>
        <v>Sweden</v>
      </c>
      <c r="I84" s="9" t="str">
        <f ca="1">+WORLDCUP!BD69</f>
        <v>Panama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Qatar</v>
      </c>
      <c r="F85" s="9" t="str">
        <f ca="1">+WORLDCUP!BD60</f>
        <v>Scotland</v>
      </c>
      <c r="G85" s="9" t="str">
        <f ca="1">+WORLDCUP!BD67</f>
        <v>Austria</v>
      </c>
      <c r="H85" s="9" t="str">
        <f ca="1">+WORLDCUP!BD63</f>
        <v>Sweden</v>
      </c>
      <c r="I85" s="9" t="str">
        <f ca="1">+WORLDCUP!BD69</f>
        <v>Panama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Uruguay</v>
      </c>
      <c r="D86" s="9" t="str">
        <f ca="1">+WORLDCUP!BD64</f>
        <v>Iran</v>
      </c>
      <c r="E86" s="9" t="str">
        <f ca="1">+WORLDCUP!BD59</f>
        <v>Qatar</v>
      </c>
      <c r="F86" s="9" t="str">
        <f ca="1">+WORLDCUP!BD60</f>
        <v>Scotland</v>
      </c>
      <c r="G86" s="9" t="str">
        <f ca="1">+WORLDCUP!BD67</f>
        <v>Austria</v>
      </c>
      <c r="H86" s="9" t="str">
        <f ca="1">+WORLDCUP!BD63</f>
        <v>Sweden</v>
      </c>
      <c r="I86" s="9" t="str">
        <f ca="1">+WORLDCUP!BD69</f>
        <v>Panama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Uruguay</v>
      </c>
      <c r="D87" s="9" t="str">
        <f ca="1">+WORLDCUP!BD64</f>
        <v>Iran</v>
      </c>
      <c r="E87" s="9" t="str">
        <f ca="1">+WORLDCUP!BD59</f>
        <v>Qatar</v>
      </c>
      <c r="F87" s="9" t="str">
        <f ca="1">+WORLDCUP!BD60</f>
        <v>Scotland</v>
      </c>
      <c r="G87" s="9" t="str">
        <f ca="1">+WORLDCUP!BD66</f>
        <v>Norway</v>
      </c>
      <c r="H87" s="9" t="str">
        <f ca="1">+WORLDCUP!BD63</f>
        <v>Sweden</v>
      </c>
      <c r="I87" s="9" t="str">
        <f ca="1">+WORLDCUP!BD69</f>
        <v>Panama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Uruguay</v>
      </c>
      <c r="D88" s="9" t="str">
        <f ca="1">+WORLDCUP!BD64</f>
        <v>Iran</v>
      </c>
      <c r="E88" s="9" t="str">
        <f ca="1">+WORLDCUP!BD59</f>
        <v>Qatar</v>
      </c>
      <c r="F88" s="9" t="str">
        <f ca="1">+WORLDCUP!BD60</f>
        <v>Scotland</v>
      </c>
      <c r="G88" s="9" t="str">
        <f ca="1">+WORLDCUP!BD67</f>
        <v>Austria</v>
      </c>
      <c r="H88" s="9" t="str">
        <f ca="1">+WORLDCUP!BD63</f>
        <v>Sweden</v>
      </c>
      <c r="I88" s="9" t="str">
        <f ca="1">+WORLDCUP!BD69</f>
        <v>Panama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Uruguay</v>
      </c>
      <c r="D89" s="9" t="str">
        <f ca="1">+WORLDCUP!BD64</f>
        <v>Iran</v>
      </c>
      <c r="E89" s="9" t="str">
        <f ca="1">+WORLDCUP!BD59</f>
        <v>Qatar</v>
      </c>
      <c r="F89" s="9" t="str">
        <f ca="1">+WORLDCUP!BD60</f>
        <v>Scotland</v>
      </c>
      <c r="G89" s="9" t="str">
        <f ca="1">+WORLDCUP!BD67</f>
        <v>Austria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Austria</v>
      </c>
      <c r="E90" s="9" t="str">
        <f ca="1">+WORLDCUP!BD59</f>
        <v>Qatar</v>
      </c>
      <c r="F90" s="9" t="str">
        <f ca="1">+WORLDCUP!BD60</f>
        <v>Scotland</v>
      </c>
      <c r="G90" s="9" t="str">
        <f ca="1">+WORLDCUP!BD66</f>
        <v>Norway</v>
      </c>
      <c r="H90" s="9" t="str">
        <f ca="1">+WORLDCUP!BD65</f>
        <v>Uruguay</v>
      </c>
      <c r="I90" s="9" t="str">
        <f ca="1">+WORLDCUP!BD69</f>
        <v>Panama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Austria</v>
      </c>
      <c r="E91" s="9" t="str">
        <f ca="1">+WORLDCUP!BD59</f>
        <v>Qatar</v>
      </c>
      <c r="F91" s="9" t="str">
        <f ca="1">+WORLDCUP!BD60</f>
        <v>Scotland</v>
      </c>
      <c r="G91" s="9" t="str">
        <f ca="1">+WORLDCUP!BD66</f>
        <v>Norway</v>
      </c>
      <c r="H91" s="9" t="str">
        <f ca="1">+WORLDCUP!BD64</f>
        <v>Iran</v>
      </c>
      <c r="I91" s="9" t="str">
        <f ca="1">+WORLDCUP!BD69</f>
        <v>Panama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Austria</v>
      </c>
      <c r="E92" s="9" t="str">
        <f ca="1">+WORLDCUP!BD59</f>
        <v>Qatar</v>
      </c>
      <c r="F92" s="9" t="str">
        <f ca="1">+WORLDCUP!BD60</f>
        <v>Scotland</v>
      </c>
      <c r="G92" s="9" t="str">
        <f ca="1">+WORLDCUP!BD65</f>
        <v>Uruguay</v>
      </c>
      <c r="H92" s="9" t="str">
        <f ca="1">+WORLDCUP!BD64</f>
        <v>Iran</v>
      </c>
      <c r="I92" s="9" t="str">
        <f ca="1">+WORLDCUP!BD69</f>
        <v>Panama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Iran</v>
      </c>
      <c r="E93" s="9" t="str">
        <f ca="1">+WORLDCUP!BD59</f>
        <v>Qatar</v>
      </c>
      <c r="F93" s="9" t="str">
        <f ca="1">+WORLDCUP!BD60</f>
        <v>Scotland</v>
      </c>
      <c r="G93" s="9" t="str">
        <f ca="1">+WORLDCUP!BD66</f>
        <v>Norway</v>
      </c>
      <c r="H93" s="9" t="str">
        <f ca="1">+WORLDCUP!BD65</f>
        <v>Uruguay</v>
      </c>
      <c r="I93" s="9" t="str">
        <f ca="1">+WORLDCUP!BD69</f>
        <v>Panama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Austria</v>
      </c>
      <c r="E94" s="9" t="str">
        <f ca="1">+WORLDCUP!BD59</f>
        <v>Qatar</v>
      </c>
      <c r="F94" s="9" t="str">
        <f ca="1">+WORLDCUP!BD60</f>
        <v>Scotland</v>
      </c>
      <c r="G94" s="9" t="str">
        <f ca="1">+WORLDCUP!BD65</f>
        <v>Uruguay</v>
      </c>
      <c r="H94" s="9" t="str">
        <f ca="1">+WORLDCUP!BD64</f>
        <v>Iran</v>
      </c>
      <c r="I94" s="9" t="str">
        <f ca="1">+WORLDCUP!BD69</f>
        <v>Panama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Austria</v>
      </c>
      <c r="E95" s="9" t="str">
        <f ca="1">+WORLDCUP!BD59</f>
        <v>Qatar</v>
      </c>
      <c r="F95" s="9" t="str">
        <f ca="1">+WORLDCUP!BD60</f>
        <v>Scotland</v>
      </c>
      <c r="G95" s="9" t="str">
        <f ca="1">+WORLDCUP!BD65</f>
        <v>Uruguay</v>
      </c>
      <c r="H95" s="9" t="str">
        <f ca="1">+WORLDCUP!BD64</f>
        <v>Iran</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Austria</v>
      </c>
      <c r="E96" s="9" t="str">
        <f ca="1">+WORLDCUP!BD59</f>
        <v>Qatar</v>
      </c>
      <c r="F96" s="9" t="str">
        <f ca="1">+WORLDCUP!BD60</f>
        <v>Scotland</v>
      </c>
      <c r="G96" s="9" t="str">
        <f ca="1">+WORLDCUP!BD66</f>
        <v>Norway</v>
      </c>
      <c r="H96" s="9" t="str">
        <f ca="1">+WORLDCUP!BD63</f>
        <v>Sweden</v>
      </c>
      <c r="I96" s="9" t="str">
        <f ca="1">+WORLDCUP!BD69</f>
        <v>Panama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Austria</v>
      </c>
      <c r="E97" s="9" t="str">
        <f ca="1">+WORLDCUP!BD59</f>
        <v>Qatar</v>
      </c>
      <c r="F97" s="9" t="str">
        <f ca="1">+WORLDCUP!BD60</f>
        <v>Scotland</v>
      </c>
      <c r="G97" s="9" t="str">
        <f ca="1">+WORLDCUP!BD65</f>
        <v>Uruguay</v>
      </c>
      <c r="H97" s="9" t="str">
        <f ca="1">+WORLDCUP!BD63</f>
        <v>Sweden</v>
      </c>
      <c r="I97" s="9" t="str">
        <f ca="1">+WORLDCUP!BD69</f>
        <v>Panama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Norway</v>
      </c>
      <c r="E98" s="9" t="str">
        <f ca="1">+WORLDCUP!BD59</f>
        <v>Qatar</v>
      </c>
      <c r="F98" s="9" t="str">
        <f ca="1">+WORLDCUP!BD60</f>
        <v>Scotland</v>
      </c>
      <c r="G98" s="9" t="str">
        <f ca="1">+WORLDCUP!BD65</f>
        <v>Uruguay</v>
      </c>
      <c r="H98" s="9" t="str">
        <f ca="1">+WORLDCUP!BD63</f>
        <v>Sweden</v>
      </c>
      <c r="I98" s="9" t="str">
        <f ca="1">+WORLDCUP!BD69</f>
        <v>Panama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Austria</v>
      </c>
      <c r="E99" s="9" t="str">
        <f ca="1">+WORLDCUP!BD59</f>
        <v>Qatar</v>
      </c>
      <c r="F99" s="9" t="str">
        <f ca="1">+WORLDCUP!BD60</f>
        <v>Scotland</v>
      </c>
      <c r="G99" s="9" t="str">
        <f ca="1">+WORLDCUP!BD65</f>
        <v>Uruguay</v>
      </c>
      <c r="H99" s="9" t="str">
        <f ca="1">+WORLDCUP!BD63</f>
        <v>Sweden</v>
      </c>
      <c r="I99" s="9" t="str">
        <f ca="1">+WORLDCUP!BD69</f>
        <v>Panama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Austria</v>
      </c>
      <c r="E100" s="9" t="str">
        <f ca="1">+WORLDCUP!BD59</f>
        <v>Qatar</v>
      </c>
      <c r="F100" s="9" t="str">
        <f ca="1">+WORLDCUP!BD60</f>
        <v>Scotland</v>
      </c>
      <c r="G100" s="9" t="str">
        <f ca="1">+WORLDCUP!BD65</f>
        <v>Uruguay</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Iran</v>
      </c>
      <c r="E101" s="9" t="str">
        <f ca="1">+WORLDCUP!BD59</f>
        <v>Qatar</v>
      </c>
      <c r="F101" s="9" t="str">
        <f ca="1">+WORLDCUP!BD60</f>
        <v>Scotland</v>
      </c>
      <c r="G101" s="9" t="str">
        <f ca="1">+WORLDCUP!BD67</f>
        <v>Austria</v>
      </c>
      <c r="H101" s="9" t="str">
        <f ca="1">+WORLDCUP!BD63</f>
        <v>Sweden</v>
      </c>
      <c r="I101" s="9" t="str">
        <f ca="1">+WORLDCUP!BD69</f>
        <v>Panama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Iran</v>
      </c>
      <c r="E102" s="9" t="str">
        <f ca="1">+WORLDCUP!BD59</f>
        <v>Qatar</v>
      </c>
      <c r="F102" s="9" t="str">
        <f ca="1">+WORLDCUP!BD60</f>
        <v>Scotland</v>
      </c>
      <c r="G102" s="9" t="str">
        <f ca="1">+WORLDCUP!BD66</f>
        <v>Norway</v>
      </c>
      <c r="H102" s="9" t="str">
        <f ca="1">+WORLDCUP!BD63</f>
        <v>Sweden</v>
      </c>
      <c r="I102" s="9" t="str">
        <f ca="1">+WORLDCUP!BD69</f>
        <v>Panama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Iran</v>
      </c>
      <c r="E103" s="9" t="str">
        <f ca="1">+WORLDCUP!BD59</f>
        <v>Qatar</v>
      </c>
      <c r="F103" s="9" t="str">
        <f ca="1">+WORLDCUP!BD60</f>
        <v>Scotland</v>
      </c>
      <c r="G103" s="9" t="str">
        <f ca="1">+WORLDCUP!BD67</f>
        <v>Austria</v>
      </c>
      <c r="H103" s="9" t="str">
        <f ca="1">+WORLDCUP!BD63</f>
        <v>Sweden</v>
      </c>
      <c r="I103" s="9" t="str">
        <f ca="1">+WORLDCUP!BD69</f>
        <v>Panama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Iran</v>
      </c>
      <c r="E104" s="9" t="str">
        <f ca="1">+WORLDCUP!BD59</f>
        <v>Qatar</v>
      </c>
      <c r="F104" s="9" t="str">
        <f ca="1">+WORLDCUP!BD60</f>
        <v>Scotland</v>
      </c>
      <c r="G104" s="9" t="str">
        <f ca="1">+WORLDCUP!BD67</f>
        <v>Austria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Iran</v>
      </c>
      <c r="E105" s="9" t="str">
        <f ca="1">+WORLDCUP!BD59</f>
        <v>Qatar</v>
      </c>
      <c r="F105" s="9" t="str">
        <f ca="1">+WORLDCUP!BD60</f>
        <v>Scotland</v>
      </c>
      <c r="G105" s="9" t="str">
        <f ca="1">+WORLDCUP!BD65</f>
        <v>Uruguay</v>
      </c>
      <c r="H105" s="9" t="str">
        <f ca="1">+WORLDCUP!BD63</f>
        <v>Sweden</v>
      </c>
      <c r="I105" s="9" t="str">
        <f ca="1">+WORLDCUP!BD69</f>
        <v>Panama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Uruguay</v>
      </c>
      <c r="D106" s="9" t="str">
        <f ca="1">+WORLDCUP!BD64</f>
        <v>Iran</v>
      </c>
      <c r="E106" s="9" t="str">
        <f ca="1">+WORLDCUP!BD59</f>
        <v>Qatar</v>
      </c>
      <c r="F106" s="9" t="str">
        <f ca="1">+WORLDCUP!BD60</f>
        <v>Scotland</v>
      </c>
      <c r="G106" s="9" t="str">
        <f ca="1">+WORLDCUP!BD67</f>
        <v>Austria</v>
      </c>
      <c r="H106" s="9" t="str">
        <f ca="1">+WORLDCUP!BD63</f>
        <v>Sweden</v>
      </c>
      <c r="I106" s="9" t="str">
        <f ca="1">+WORLDCUP!BD69</f>
        <v>Panama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Uruguay</v>
      </c>
      <c r="D107" s="9" t="str">
        <f ca="1">+WORLDCUP!BD64</f>
        <v>Iran</v>
      </c>
      <c r="E107" s="9" t="str">
        <f ca="1">+WORLDCUP!BD59</f>
        <v>Qatar</v>
      </c>
      <c r="F107" s="9" t="str">
        <f ca="1">+WORLDCUP!BD60</f>
        <v>Scotland</v>
      </c>
      <c r="G107" s="9" t="str">
        <f ca="1">+WORLDCUP!BD67</f>
        <v>Austria</v>
      </c>
      <c r="H107" s="9" t="str">
        <f ca="1">+WORLDCUP!BD63</f>
        <v>Sweden</v>
      </c>
      <c r="I107" s="9" t="str">
        <f ca="1">+WORLDCUP!BD62</f>
        <v>Curaçao</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Iran</v>
      </c>
      <c r="E108" s="9" t="str">
        <f ca="1">+WORLDCUP!BD59</f>
        <v>Qatar</v>
      </c>
      <c r="F108" s="9" t="str">
        <f ca="1">+WORLDCUP!BD60</f>
        <v>Scotland</v>
      </c>
      <c r="G108" s="9" t="str">
        <f ca="1">+WORLDCUP!BD65</f>
        <v>Uruguay</v>
      </c>
      <c r="H108" s="9" t="str">
        <f ca="1">+WORLDCUP!BD63</f>
        <v>Sweden</v>
      </c>
      <c r="I108" s="9" t="str">
        <f ca="1">+WORLDCUP!BD69</f>
        <v>Panama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Iran</v>
      </c>
      <c r="E109" s="9" t="str">
        <f ca="1">+WORLDCUP!BD59</f>
        <v>Qatar</v>
      </c>
      <c r="F109" s="9" t="str">
        <f ca="1">+WORLDCUP!BD60</f>
        <v>Scotland</v>
      </c>
      <c r="G109" s="9" t="str">
        <f ca="1">+WORLDCUP!BD65</f>
        <v>Uruguay</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Uruguay</v>
      </c>
      <c r="D110" s="9" t="str">
        <f ca="1">+WORLDCUP!BD64</f>
        <v>Iran</v>
      </c>
      <c r="E110" s="9" t="str">
        <f ca="1">+WORLDCUP!BD59</f>
        <v>Qatar</v>
      </c>
      <c r="F110" s="9" t="str">
        <f ca="1">+WORLDCUP!BD60</f>
        <v>Scotland</v>
      </c>
      <c r="G110" s="9" t="str">
        <f ca="1">+WORLDCUP!BD67</f>
        <v>Austria</v>
      </c>
      <c r="H110" s="9" t="str">
        <f ca="1">+WORLDCUP!BD63</f>
        <v>Sweden</v>
      </c>
      <c r="I110" s="9" t="str">
        <f ca="1">+WORLDCUP!BD62</f>
        <v>Curaçao</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Uruguay</v>
      </c>
      <c r="D111" s="9" t="str">
        <f ca="1">+WORLDCUP!BD67</f>
        <v>Austria</v>
      </c>
      <c r="E111" s="9" t="str">
        <f ca="1">+WORLDCUP!BD59</f>
        <v>Qatar</v>
      </c>
      <c r="F111" s="9" t="str">
        <f ca="1">+WORLDCUP!BD60</f>
        <v>Scotland</v>
      </c>
      <c r="G111" s="9" t="str">
        <f ca="1">+WORLDCUP!BD66</f>
        <v>Norway</v>
      </c>
      <c r="H111" s="9" t="str">
        <f ca="1">+WORLDCUP!BD61</f>
        <v>Paraguay</v>
      </c>
      <c r="I111" s="9" t="str">
        <f ca="1">+WORLDCUP!BD69</f>
        <v>Panama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Qatar</v>
      </c>
      <c r="F112" s="9" t="str">
        <f ca="1">+WORLDCUP!BD60</f>
        <v>Scotland</v>
      </c>
      <c r="G112" s="9" t="str">
        <f ca="1">+WORLDCUP!BD67</f>
        <v>Austria</v>
      </c>
      <c r="H112" s="9" t="str">
        <f ca="1">+WORLDCUP!BD61</f>
        <v>Paraguay</v>
      </c>
      <c r="I112" s="9" t="str">
        <f ca="1">+WORLDCUP!BD69</f>
        <v>Panama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Uruguay</v>
      </c>
      <c r="D113" s="9" t="str">
        <f ca="1">+WORLDCUP!BD64</f>
        <v>Iran</v>
      </c>
      <c r="E113" s="9" t="str">
        <f ca="1">+WORLDCUP!BD59</f>
        <v>Qatar</v>
      </c>
      <c r="F113" s="9" t="str">
        <f ca="1">+WORLDCUP!BD60</f>
        <v>Scotland</v>
      </c>
      <c r="G113" s="9" t="str">
        <f ca="1">+WORLDCUP!BD67</f>
        <v>Austria</v>
      </c>
      <c r="H113" s="9" t="str">
        <f ca="1">+WORLDCUP!BD61</f>
        <v>Paraguay</v>
      </c>
      <c r="I113" s="9" t="str">
        <f ca="1">+WORLDCUP!BD69</f>
        <v>Panama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Uruguay</v>
      </c>
      <c r="D114" s="9" t="str">
        <f ca="1">+WORLDCUP!BD64</f>
        <v>Iran</v>
      </c>
      <c r="E114" s="9" t="str">
        <f ca="1">+WORLDCUP!BD59</f>
        <v>Qatar</v>
      </c>
      <c r="F114" s="9" t="str">
        <f ca="1">+WORLDCUP!BD60</f>
        <v>Scotland</v>
      </c>
      <c r="G114" s="9" t="str">
        <f ca="1">+WORLDCUP!BD66</f>
        <v>Norway</v>
      </c>
      <c r="H114" s="9" t="str">
        <f ca="1">+WORLDCUP!BD61</f>
        <v>Paraguay</v>
      </c>
      <c r="I114" s="9" t="str">
        <f ca="1">+WORLDCUP!BD69</f>
        <v>Panama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Uruguay</v>
      </c>
      <c r="D115" s="9" t="str">
        <f ca="1">+WORLDCUP!BD64</f>
        <v>Iran</v>
      </c>
      <c r="E115" s="9" t="str">
        <f ca="1">+WORLDCUP!BD59</f>
        <v>Qatar</v>
      </c>
      <c r="F115" s="9" t="str">
        <f ca="1">+WORLDCUP!BD60</f>
        <v>Scotland</v>
      </c>
      <c r="G115" s="9" t="str">
        <f ca="1">+WORLDCUP!BD67</f>
        <v>Austria</v>
      </c>
      <c r="H115" s="9" t="str">
        <f ca="1">+WORLDCUP!BD61</f>
        <v>Paraguay</v>
      </c>
      <c r="I115" s="9" t="str">
        <f ca="1">+WORLDCUP!BD69</f>
        <v>Panama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Uruguay</v>
      </c>
      <c r="D116" s="9" t="str">
        <f ca="1">+WORLDCUP!BD64</f>
        <v>Iran</v>
      </c>
      <c r="E116" s="9" t="str">
        <f ca="1">+WORLDCUP!BD59</f>
        <v>Qatar</v>
      </c>
      <c r="F116" s="9" t="str">
        <f ca="1">+WORLDCUP!BD60</f>
        <v>Scotland</v>
      </c>
      <c r="G116" s="9" t="str">
        <f ca="1">+WORLDCUP!BD67</f>
        <v>Austria</v>
      </c>
      <c r="H116" s="9" t="str">
        <f ca="1">+WORLDCUP!BD61</f>
        <v>Paraguay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Qatar</v>
      </c>
      <c r="F117" s="9" t="str">
        <f ca="1">+WORLDCUP!BD61</f>
        <v>Paraguay</v>
      </c>
      <c r="G117" s="9" t="str">
        <f ca="1">+WORLDCUP!BD66</f>
        <v>Norway</v>
      </c>
      <c r="H117" s="9" t="str">
        <f ca="1">+WORLDCUP!BD63</f>
        <v>Sweden</v>
      </c>
      <c r="I117" s="9" t="str">
        <f ca="1">+WORLDCUP!BD69</f>
        <v>Panama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Qatar</v>
      </c>
      <c r="F118" s="9" t="str">
        <f ca="1">+WORLDCUP!BD61</f>
        <v>Paraguay</v>
      </c>
      <c r="G118" s="9" t="str">
        <f ca="1">+WORLDCUP!BD65</f>
        <v>Uruguay</v>
      </c>
      <c r="H118" s="9" t="str">
        <f ca="1">+WORLDCUP!BD63</f>
        <v>Sweden</v>
      </c>
      <c r="I118" s="9" t="str">
        <f ca="1">+WORLDCUP!BD69</f>
        <v>Panama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Qatar</v>
      </c>
      <c r="F119" s="9" t="str">
        <f ca="1">+WORLDCUP!BD61</f>
        <v>Paraguay</v>
      </c>
      <c r="G119" s="9" t="str">
        <f ca="1">+WORLDCUP!BD65</f>
        <v>Uruguay</v>
      </c>
      <c r="H119" s="9" t="str">
        <f ca="1">+WORLDCUP!BD63</f>
        <v>Sweden</v>
      </c>
      <c r="I119" s="9" t="str">
        <f ca="1">+WORLDCUP!BD69</f>
        <v>Panama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Qatar</v>
      </c>
      <c r="F120" s="9" t="str">
        <f ca="1">+WORLDCUP!BD61</f>
        <v>Paraguay</v>
      </c>
      <c r="G120" s="9" t="str">
        <f ca="1">+WORLDCUP!BD65</f>
        <v>Uruguay</v>
      </c>
      <c r="H120" s="9" t="str">
        <f ca="1">+WORLDCUP!BD63</f>
        <v>Sweden</v>
      </c>
      <c r="I120" s="9" t="str">
        <f ca="1">+WORLDCUP!BD69</f>
        <v>Panama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Qatar</v>
      </c>
      <c r="F121" s="9" t="str">
        <f ca="1">+WORLDCUP!BD61</f>
        <v>Paraguay</v>
      </c>
      <c r="G121" s="9" t="str">
        <f ca="1">+WORLDCUP!BD65</f>
        <v>Uruguay</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Qatar</v>
      </c>
      <c r="F122" s="9" t="str">
        <f ca="1">+WORLDCUP!BD61</f>
        <v>Paraguay</v>
      </c>
      <c r="G122" s="9" t="str">
        <f ca="1">+WORLDCUP!BD67</f>
        <v>Austria</v>
      </c>
      <c r="H122" s="9" t="str">
        <f ca="1">+WORLDCUP!BD63</f>
        <v>Sweden</v>
      </c>
      <c r="I122" s="9" t="str">
        <f ca="1">+WORLDCUP!BD69</f>
        <v>Panama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Qatar</v>
      </c>
      <c r="F123" s="9" t="str">
        <f ca="1">+WORLDCUP!BD61</f>
        <v>Paraguay</v>
      </c>
      <c r="G123" s="9" t="str">
        <f ca="1">+WORLDCUP!BD66</f>
        <v>Norway</v>
      </c>
      <c r="H123" s="9" t="str">
        <f ca="1">+WORLDCUP!BD63</f>
        <v>Sweden</v>
      </c>
      <c r="I123" s="9" t="str">
        <f ca="1">+WORLDCUP!BD69</f>
        <v>Panama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Qatar</v>
      </c>
      <c r="F124" s="9" t="str">
        <f ca="1">+WORLDCUP!BD61</f>
        <v>Paraguay</v>
      </c>
      <c r="G124" s="9" t="str">
        <f ca="1">+WORLDCUP!BD67</f>
        <v>Austria</v>
      </c>
      <c r="H124" s="9" t="str">
        <f ca="1">+WORLDCUP!BD63</f>
        <v>Sweden</v>
      </c>
      <c r="I124" s="9" t="str">
        <f ca="1">+WORLDCUP!BD69</f>
        <v>Panama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Qatar</v>
      </c>
      <c r="F125" s="9" t="str">
        <f ca="1">+WORLDCUP!BD61</f>
        <v>Paraguay</v>
      </c>
      <c r="G125" s="9" t="str">
        <f ca="1">+WORLDCUP!BD67</f>
        <v>Austria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Qatar</v>
      </c>
      <c r="F126" s="9" t="str">
        <f ca="1">+WORLDCUP!BD61</f>
        <v>Paraguay</v>
      </c>
      <c r="G126" s="9" t="str">
        <f ca="1">+WORLDCUP!BD65</f>
        <v>Uruguay</v>
      </c>
      <c r="H126" s="9" t="str">
        <f ca="1">+WORLDCUP!BD63</f>
        <v>Sweden</v>
      </c>
      <c r="I126" s="9" t="str">
        <f ca="1">+WORLDCUP!BD69</f>
        <v>Panama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Qatar</v>
      </c>
      <c r="F127" s="9" t="str">
        <f ca="1">+WORLDCUP!BD61</f>
        <v>Paraguay</v>
      </c>
      <c r="G127" s="9" t="str">
        <f ca="1">+WORLDCUP!BD65</f>
        <v>Uruguay</v>
      </c>
      <c r="H127" s="9" t="str">
        <f ca="1">+WORLDCUP!BD63</f>
        <v>Sweden</v>
      </c>
      <c r="I127" s="9" t="str">
        <f ca="1">+WORLDCUP!BD69</f>
        <v>Panama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Uruguay</v>
      </c>
      <c r="D128" s="9" t="str">
        <f ca="1">+WORLDCUP!BD64</f>
        <v>Iran</v>
      </c>
      <c r="E128" s="9" t="str">
        <f ca="1">+WORLDCUP!BD59</f>
        <v>Qatar</v>
      </c>
      <c r="F128" s="9" t="str">
        <f ca="1">+WORLDCUP!BD60</f>
        <v>Scotland</v>
      </c>
      <c r="G128" s="9" t="str">
        <f ca="1">+WORLDCUP!BD67</f>
        <v>Austria</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Qatar</v>
      </c>
      <c r="F129" s="9" t="str">
        <f ca="1">+WORLDCUP!BD61</f>
        <v>Paraguay</v>
      </c>
      <c r="G129" s="9" t="str">
        <f ca="1">+WORLDCUP!BD65</f>
        <v>Uruguay</v>
      </c>
      <c r="H129" s="9" t="str">
        <f ca="1">+WORLDCUP!BD63</f>
        <v>Sweden</v>
      </c>
      <c r="I129" s="9" t="str">
        <f ca="1">+WORLDCUP!BD69</f>
        <v>Panama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Qatar</v>
      </c>
      <c r="F130" s="9" t="str">
        <f ca="1">+WORLDCUP!BD61</f>
        <v>Paraguay</v>
      </c>
      <c r="G130" s="9" t="str">
        <f ca="1">+WORLDCUP!BD65</f>
        <v>Uruguay</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Uruguay</v>
      </c>
      <c r="D131" s="9" t="str">
        <f ca="1">+WORLDCUP!BD64</f>
        <v>Iran</v>
      </c>
      <c r="E131" s="9" t="str">
        <f ca="1">+WORLDCUP!BD59</f>
        <v>Qatar</v>
      </c>
      <c r="F131" s="9" t="str">
        <f ca="1">+WORLDCUP!BD60</f>
        <v>Scotland</v>
      </c>
      <c r="G131" s="9" t="str">
        <f ca="1">+WORLDCUP!BD67</f>
        <v>Austria</v>
      </c>
      <c r="H131" s="9" t="str">
        <f ca="1">+WORLDCUP!BD63</f>
        <v>Sweden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Austria</v>
      </c>
      <c r="E132" s="9" t="str">
        <f ca="1">+WORLDCUP!BD59</f>
        <v>Qatar</v>
      </c>
      <c r="F132" s="9" t="str">
        <f ca="1">+WORLDCUP!BD60</f>
        <v>Scotland</v>
      </c>
      <c r="G132" s="9" t="str">
        <f ca="1">+WORLDCUP!BD66</f>
        <v>Norway</v>
      </c>
      <c r="H132" s="9" t="str">
        <f ca="1">+WORLDCUP!BD61</f>
        <v>Paraguay</v>
      </c>
      <c r="I132" s="9" t="str">
        <f ca="1">+WORLDCUP!BD69</f>
        <v>Panama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Austria</v>
      </c>
      <c r="E133" s="9" t="str">
        <f ca="1">+WORLDCUP!BD59</f>
        <v>Qatar</v>
      </c>
      <c r="F133" s="9" t="str">
        <f ca="1">+WORLDCUP!BD60</f>
        <v>Scotland</v>
      </c>
      <c r="G133" s="9" t="str">
        <f ca="1">+WORLDCUP!BD65</f>
        <v>Uruguay</v>
      </c>
      <c r="H133" s="9" t="str">
        <f ca="1">+WORLDCUP!BD61</f>
        <v>Paraguay</v>
      </c>
      <c r="I133" s="9" t="str">
        <f ca="1">+WORLDCUP!BD69</f>
        <v>Panama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Norway</v>
      </c>
      <c r="E134" s="9" t="str">
        <f ca="1">+WORLDCUP!BD59</f>
        <v>Qatar</v>
      </c>
      <c r="F134" s="9" t="str">
        <f ca="1">+WORLDCUP!BD60</f>
        <v>Scotland</v>
      </c>
      <c r="G134" s="9" t="str">
        <f ca="1">+WORLDCUP!BD65</f>
        <v>Uruguay</v>
      </c>
      <c r="H134" s="9" t="str">
        <f ca="1">+WORLDCUP!BD61</f>
        <v>Paraguay</v>
      </c>
      <c r="I134" s="9" t="str">
        <f ca="1">+WORLDCUP!BD69</f>
        <v>Panama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Austria</v>
      </c>
      <c r="E135" s="9" t="str">
        <f ca="1">+WORLDCUP!BD59</f>
        <v>Qatar</v>
      </c>
      <c r="F135" s="9" t="str">
        <f ca="1">+WORLDCUP!BD60</f>
        <v>Scotland</v>
      </c>
      <c r="G135" s="9" t="str">
        <f ca="1">+WORLDCUP!BD65</f>
        <v>Uruguay</v>
      </c>
      <c r="H135" s="9" t="str">
        <f ca="1">+WORLDCUP!BD61</f>
        <v>Paraguay</v>
      </c>
      <c r="I135" s="9" t="str">
        <f ca="1">+WORLDCUP!BD69</f>
        <v>Panama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Austria</v>
      </c>
      <c r="E136" s="9" t="str">
        <f ca="1">+WORLDCUP!BD59</f>
        <v>Qatar</v>
      </c>
      <c r="F136" s="9" t="str">
        <f ca="1">+WORLDCUP!BD60</f>
        <v>Scotland</v>
      </c>
      <c r="G136" s="9" t="str">
        <f ca="1">+WORLDCUP!BD65</f>
        <v>Uruguay</v>
      </c>
      <c r="H136" s="9" t="str">
        <f ca="1">+WORLDCUP!BD61</f>
        <v>Paraguay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Iran</v>
      </c>
      <c r="E137" s="9" t="str">
        <f ca="1">+WORLDCUP!BD59</f>
        <v>Qatar</v>
      </c>
      <c r="F137" s="9" t="str">
        <f ca="1">+WORLDCUP!BD60</f>
        <v>Scotland</v>
      </c>
      <c r="G137" s="9" t="str">
        <f ca="1">+WORLDCUP!BD67</f>
        <v>Austria</v>
      </c>
      <c r="H137" s="9" t="str">
        <f ca="1">+WORLDCUP!BD61</f>
        <v>Paraguay</v>
      </c>
      <c r="I137" s="9" t="str">
        <f ca="1">+WORLDCUP!BD69</f>
        <v>Panama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Iran</v>
      </c>
      <c r="E138" s="9" t="str">
        <f ca="1">+WORLDCUP!BD59</f>
        <v>Qatar</v>
      </c>
      <c r="F138" s="9" t="str">
        <f ca="1">+WORLDCUP!BD60</f>
        <v>Scotland</v>
      </c>
      <c r="G138" s="9" t="str">
        <f ca="1">+WORLDCUP!BD66</f>
        <v>Norway</v>
      </c>
      <c r="H138" s="9" t="str">
        <f ca="1">+WORLDCUP!BD61</f>
        <v>Paraguay</v>
      </c>
      <c r="I138" s="9" t="str">
        <f ca="1">+WORLDCUP!BD69</f>
        <v>Panama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Iran</v>
      </c>
      <c r="E139" s="9" t="str">
        <f ca="1">+WORLDCUP!BD59</f>
        <v>Qatar</v>
      </c>
      <c r="F139" s="9" t="str">
        <f ca="1">+WORLDCUP!BD60</f>
        <v>Scotland</v>
      </c>
      <c r="G139" s="9" t="str">
        <f ca="1">+WORLDCUP!BD67</f>
        <v>Austria</v>
      </c>
      <c r="H139" s="9" t="str">
        <f ca="1">+WORLDCUP!BD61</f>
        <v>Paraguay</v>
      </c>
      <c r="I139" s="9" t="str">
        <f ca="1">+WORLDCUP!BD69</f>
        <v>Panama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Iran</v>
      </c>
      <c r="E140" s="9" t="str">
        <f ca="1">+WORLDCUP!BD59</f>
        <v>Qatar</v>
      </c>
      <c r="F140" s="9" t="str">
        <f ca="1">+WORLDCUP!BD60</f>
        <v>Scotland</v>
      </c>
      <c r="G140" s="9" t="str">
        <f ca="1">+WORLDCUP!BD67</f>
        <v>Austria</v>
      </c>
      <c r="H140" s="9" t="str">
        <f ca="1">+WORLDCUP!BD61</f>
        <v>Paraguay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Iran</v>
      </c>
      <c r="E141" s="9" t="str">
        <f ca="1">+WORLDCUP!BD59</f>
        <v>Qatar</v>
      </c>
      <c r="F141" s="9" t="str">
        <f ca="1">+WORLDCUP!BD60</f>
        <v>Scotland</v>
      </c>
      <c r="G141" s="9" t="str">
        <f ca="1">+WORLDCUP!BD65</f>
        <v>Uruguay</v>
      </c>
      <c r="H141" s="9" t="str">
        <f ca="1">+WORLDCUP!BD61</f>
        <v>Paraguay</v>
      </c>
      <c r="I141" s="9" t="str">
        <f ca="1">+WORLDCUP!BD69</f>
        <v>Panama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Uruguay</v>
      </c>
      <c r="D142" s="9" t="str">
        <f ca="1">+WORLDCUP!BD64</f>
        <v>Iran</v>
      </c>
      <c r="E142" s="9" t="str">
        <f ca="1">+WORLDCUP!BD59</f>
        <v>Qatar</v>
      </c>
      <c r="F142" s="9" t="str">
        <f ca="1">+WORLDCUP!BD60</f>
        <v>Scotland</v>
      </c>
      <c r="G142" s="9" t="str">
        <f ca="1">+WORLDCUP!BD67</f>
        <v>Austria</v>
      </c>
      <c r="H142" s="9" t="str">
        <f ca="1">+WORLDCUP!BD61</f>
        <v>Paraguay</v>
      </c>
      <c r="I142" s="9" t="str">
        <f ca="1">+WORLDCUP!BD69</f>
        <v>Panama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Uruguay</v>
      </c>
      <c r="D143" s="9" t="str">
        <f ca="1">+WORLDCUP!BD64</f>
        <v>Iran</v>
      </c>
      <c r="E143" s="9" t="str">
        <f ca="1">+WORLDCUP!BD59</f>
        <v>Qatar</v>
      </c>
      <c r="F143" s="9" t="str">
        <f ca="1">+WORLDCUP!BD60</f>
        <v>Scotland</v>
      </c>
      <c r="G143" s="9" t="str">
        <f ca="1">+WORLDCUP!BD67</f>
        <v>Austria</v>
      </c>
      <c r="H143" s="9" t="str">
        <f ca="1">+WORLDCUP!BD61</f>
        <v>Paraguay</v>
      </c>
      <c r="I143" s="9" t="str">
        <f ca="1">+WORLDCUP!BD62</f>
        <v>Curaçao</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Iran</v>
      </c>
      <c r="E144" s="9" t="str">
        <f ca="1">+WORLDCUP!BD59</f>
        <v>Qatar</v>
      </c>
      <c r="F144" s="9" t="str">
        <f ca="1">+WORLDCUP!BD60</f>
        <v>Scotland</v>
      </c>
      <c r="G144" s="9" t="str">
        <f ca="1">+WORLDCUP!BD65</f>
        <v>Uruguay</v>
      </c>
      <c r="H144" s="9" t="str">
        <f ca="1">+WORLDCUP!BD61</f>
        <v>Paraguay</v>
      </c>
      <c r="I144" s="9" t="str">
        <f ca="1">+WORLDCUP!BD69</f>
        <v>Panama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Iran</v>
      </c>
      <c r="E145" s="9" t="str">
        <f ca="1">+WORLDCUP!BD59</f>
        <v>Qatar</v>
      </c>
      <c r="F145" s="9" t="str">
        <f ca="1">+WORLDCUP!BD60</f>
        <v>Scotland</v>
      </c>
      <c r="G145" s="9" t="str">
        <f ca="1">+WORLDCUP!BD65</f>
        <v>Uruguay</v>
      </c>
      <c r="H145" s="9" t="str">
        <f ca="1">+WORLDCUP!BD61</f>
        <v>Paraguay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1</v>
      </c>
      <c r="C146" s="9" t="str">
        <f ca="1">+WORLDCUP!BD65</f>
        <v>Uruguay</v>
      </c>
      <c r="D146" s="9" t="str">
        <f ca="1">+WORLDCUP!BD64</f>
        <v>Iran</v>
      </c>
      <c r="E146" s="9" t="str">
        <f ca="1">+WORLDCUP!BD59</f>
        <v>Qatar</v>
      </c>
      <c r="F146" s="9" t="str">
        <f ca="1">+WORLDCUP!BD60</f>
        <v>Scotland</v>
      </c>
      <c r="G146" s="9" t="str">
        <f ca="1">+WORLDCUP!BD67</f>
        <v>Austria</v>
      </c>
      <c r="H146" s="9" t="str">
        <f ca="1">+WORLDCUP!BD61</f>
        <v>Paraguay</v>
      </c>
      <c r="I146" s="9" t="str">
        <f ca="1">+WORLDCUP!BD62</f>
        <v>Curaçao</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Qatar</v>
      </c>
      <c r="F147" s="9" t="str">
        <f ca="1">+WORLDCUP!BD61</f>
        <v>Paraguay</v>
      </c>
      <c r="G147" s="9" t="str">
        <f ca="1">+WORLDCUP!BD62</f>
        <v>Curaçao</v>
      </c>
      <c r="H147" s="9" t="str">
        <f ca="1">+WORLDCUP!BD63</f>
        <v>Sweden</v>
      </c>
      <c r="I147" s="9" t="str">
        <f ca="1">+WORLDCUP!BD69</f>
        <v>Panama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Qatar</v>
      </c>
      <c r="F148" s="9" t="str">
        <f ca="1">+WORLDCUP!BD61</f>
        <v>Paraguay</v>
      </c>
      <c r="G148" s="9" t="str">
        <f ca="1">+WORLDCUP!BD66</f>
        <v>Norway</v>
      </c>
      <c r="H148" s="9" t="str">
        <f ca="1">+WORLDCUP!BD63</f>
        <v>Sweden</v>
      </c>
      <c r="I148" s="9" t="str">
        <f ca="1">+WORLDCUP!BD69</f>
        <v>Panama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Qatar</v>
      </c>
      <c r="F149" s="9" t="str">
        <f ca="1">+WORLDCUP!BD61</f>
        <v>Paraguay</v>
      </c>
      <c r="G149" s="9" t="str">
        <f ca="1">+WORLDCUP!BD62</f>
        <v>Curaçao</v>
      </c>
      <c r="H149" s="9" t="str">
        <f ca="1">+WORLDCUP!BD63</f>
        <v>Sweden</v>
      </c>
      <c r="I149" s="9" t="str">
        <f ca="1">+WORLDCUP!BD69</f>
        <v>Panama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Qatar</v>
      </c>
      <c r="F150" s="9" t="str">
        <f ca="1">+WORLDCUP!BD61</f>
        <v>Paraguay</v>
      </c>
      <c r="G150" s="9" t="str">
        <f ca="1">+WORLDCUP!BD62</f>
        <v>Curaçao</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Qatar</v>
      </c>
      <c r="F151" s="9" t="str">
        <f ca="1">+WORLDCUP!BD61</f>
        <v>Paraguay</v>
      </c>
      <c r="G151" s="9" t="str">
        <f ca="1">+WORLDCUP!BD65</f>
        <v>Uruguay</v>
      </c>
      <c r="H151" s="9" t="str">
        <f ca="1">+WORLDCUP!BD63</f>
        <v>Sweden</v>
      </c>
      <c r="I151" s="9" t="str">
        <f ca="1">+WORLDCUP!BD69</f>
        <v>Panama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Qatar</v>
      </c>
      <c r="F152" s="9" t="str">
        <f ca="1">+WORLDCUP!BD61</f>
        <v>Paraguay</v>
      </c>
      <c r="G152" s="9" t="str">
        <f ca="1">+WORLDCUP!BD65</f>
        <v>Uruguay</v>
      </c>
      <c r="H152" s="9" t="str">
        <f ca="1">+WORLDCUP!BD63</f>
        <v>Sweden</v>
      </c>
      <c r="I152" s="9" t="str">
        <f ca="1">+WORLDCUP!BD69</f>
        <v>Panama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Qatar</v>
      </c>
      <c r="F153" s="9" t="str">
        <f ca="1">+WORLDCUP!BD61</f>
        <v>Paraguay</v>
      </c>
      <c r="G153" s="9" t="str">
        <f ca="1">+WORLDCUP!BD65</f>
        <v>Uruguay</v>
      </c>
      <c r="H153" s="9" t="str">
        <f ca="1">+WORLDCUP!BD63</f>
        <v>Sweden</v>
      </c>
      <c r="I153" s="9" t="str">
        <f ca="1">+WORLDCUP!BD62</f>
        <v>Curaçao</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Qatar</v>
      </c>
      <c r="F154" s="9" t="str">
        <f ca="1">+WORLDCUP!BD61</f>
        <v>Paraguay</v>
      </c>
      <c r="G154" s="9" t="str">
        <f ca="1">+WORLDCUP!BD65</f>
        <v>Uruguay</v>
      </c>
      <c r="H154" s="9" t="str">
        <f ca="1">+WORLDCUP!BD63</f>
        <v>Sweden</v>
      </c>
      <c r="I154" s="9" t="str">
        <f ca="1">+WORLDCUP!BD69</f>
        <v>Panama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Qatar</v>
      </c>
      <c r="F155" s="9" t="str">
        <f ca="1">+WORLDCUP!BD61</f>
        <v>Paraguay</v>
      </c>
      <c r="G155" s="9" t="str">
        <f ca="1">+WORLDCUP!BD65</f>
        <v>Uruguay</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Qatar</v>
      </c>
      <c r="F156" s="9" t="str">
        <f ca="1">+WORLDCUP!BD61</f>
        <v>Paraguay</v>
      </c>
      <c r="G156" s="9" t="str">
        <f ca="1">+WORLDCUP!BD65</f>
        <v>Uruguay</v>
      </c>
      <c r="H156" s="9" t="str">
        <f ca="1">+WORLDCUP!BD63</f>
        <v>Sweden</v>
      </c>
      <c r="I156" s="9" t="str">
        <f ca="1">+WORLDCUP!BD62</f>
        <v>Curaçao</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Qatar</v>
      </c>
      <c r="F157" s="9" t="str">
        <f ca="1">+WORLDCUP!BD61</f>
        <v>Paraguay</v>
      </c>
      <c r="G157" s="9" t="str">
        <f ca="1">+WORLDCUP!BD62</f>
        <v>Curaçao</v>
      </c>
      <c r="H157" s="9" t="str">
        <f ca="1">+WORLDCUP!BD63</f>
        <v>Sweden</v>
      </c>
      <c r="I157" s="9" t="str">
        <f ca="1">+WORLDCUP!BD69</f>
        <v>Panama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Qatar</v>
      </c>
      <c r="F158" s="9" t="str">
        <f ca="1">+WORLDCUP!BD61</f>
        <v>Paraguay</v>
      </c>
      <c r="G158" s="9" t="str">
        <f ca="1">+WORLDCUP!BD67</f>
        <v>Austria</v>
      </c>
      <c r="H158" s="9" t="str">
        <f ca="1">+WORLDCUP!BD63</f>
        <v>Sweden</v>
      </c>
      <c r="I158" s="9" t="str">
        <f ca="1">+WORLDCUP!BD69</f>
        <v>Panama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Qatar</v>
      </c>
      <c r="F159" s="9" t="str">
        <f ca="1">+WORLDCUP!BD61</f>
        <v>Paraguay</v>
      </c>
      <c r="G159" s="9" t="str">
        <f ca="1">+WORLDCUP!BD67</f>
        <v>Austria</v>
      </c>
      <c r="H159" s="9" t="str">
        <f ca="1">+WORLDCUP!BD63</f>
        <v>Sweden</v>
      </c>
      <c r="I159" s="9" t="str">
        <f ca="1">+WORLDCUP!BD62</f>
        <v>Curaçao</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Qatar</v>
      </c>
      <c r="F160" s="9" t="str">
        <f ca="1">+WORLDCUP!BD61</f>
        <v>Paraguay</v>
      </c>
      <c r="G160" s="9" t="str">
        <f ca="1">+WORLDCUP!BD62</f>
        <v>Curaçao</v>
      </c>
      <c r="H160" s="9" t="str">
        <f ca="1">+WORLDCUP!BD63</f>
        <v>Sweden</v>
      </c>
      <c r="I160" s="9" t="str">
        <f ca="1">+WORLDCUP!BD69</f>
        <v>Panama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Qatar</v>
      </c>
      <c r="F161" s="9" t="str">
        <f ca="1">+WORLDCUP!BD61</f>
        <v>Paraguay</v>
      </c>
      <c r="G161" s="9" t="str">
        <f ca="1">+WORLDCUP!BD62</f>
        <v>Curaçao</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Qatar</v>
      </c>
      <c r="F162" s="9" t="str">
        <f ca="1">+WORLDCUP!BD61</f>
        <v>Paraguay</v>
      </c>
      <c r="G162" s="9" t="str">
        <f ca="1">+WORLDCUP!BD67</f>
        <v>Austria</v>
      </c>
      <c r="H162" s="9" t="str">
        <f ca="1">+WORLDCUP!BD63</f>
        <v>Sweden</v>
      </c>
      <c r="I162" s="9" t="str">
        <f ca="1">+WORLDCUP!BD62</f>
        <v>Curaçao</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Qatar</v>
      </c>
      <c r="F163" s="9" t="str">
        <f ca="1">+WORLDCUP!BD61</f>
        <v>Paraguay</v>
      </c>
      <c r="G163" s="9" t="str">
        <f ca="1">+WORLDCUP!BD65</f>
        <v>Uruguay</v>
      </c>
      <c r="H163" s="9" t="str">
        <f ca="1">+WORLDCUP!BD63</f>
        <v>Sweden</v>
      </c>
      <c r="I163" s="9" t="str">
        <f ca="1">+WORLDCUP!BD69</f>
        <v>Panama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Qatar</v>
      </c>
      <c r="F164" s="9" t="str">
        <f ca="1">+WORLDCUP!BD61</f>
        <v>Paraguay</v>
      </c>
      <c r="G164" s="9" t="str">
        <f ca="1">+WORLDCUP!BD65</f>
        <v>Uruguay</v>
      </c>
      <c r="H164" s="9" t="str">
        <f ca="1">+WORLDCUP!BD63</f>
        <v>Sweden</v>
      </c>
      <c r="I164" s="9" t="str">
        <f ca="1">+WORLDCUP!BD62</f>
        <v>Curaçao</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Uruguay</v>
      </c>
      <c r="D165" s="9" t="str">
        <f ca="1">+WORLDCUP!BD64</f>
        <v>Iran</v>
      </c>
      <c r="E165" s="9" t="str">
        <f ca="1">+WORLDCUP!BD59</f>
        <v>Qatar</v>
      </c>
      <c r="F165" s="9" t="str">
        <f ca="1">+WORLDCUP!BD60</f>
        <v>Scotland</v>
      </c>
      <c r="G165" s="9" t="str">
        <f ca="1">+WORLDCUP!BD67</f>
        <v>Austria</v>
      </c>
      <c r="H165" s="9" t="str">
        <f ca="1">+WORLDCUP!BD63</f>
        <v>Sweden</v>
      </c>
      <c r="I165" s="9" t="str">
        <f ca="1">+WORLDCUP!BD61</f>
        <v>Paraguay</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Qatar</v>
      </c>
      <c r="F166" s="9" t="str">
        <f ca="1">+WORLDCUP!BD61</f>
        <v>Paraguay</v>
      </c>
      <c r="G166" s="9" t="str">
        <f ca="1">+WORLDCUP!BD65</f>
        <v>Uruguay</v>
      </c>
      <c r="H166" s="9" t="str">
        <f ca="1">+WORLDCUP!BD63</f>
        <v>Sweden</v>
      </c>
      <c r="I166" s="9" t="str">
        <f ca="1">+WORLDCUP!BD62</f>
        <v>Curaçao</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Uruguay</v>
      </c>
      <c r="D167" s="9" t="str">
        <f ca="1">+WORLDCUP!BD67</f>
        <v>Austria</v>
      </c>
      <c r="E167" s="9" t="str">
        <f ca="1">+WORLDCUP!BD66</f>
        <v>Norway</v>
      </c>
      <c r="F167" s="9" t="str">
        <f ca="1">+WORLDCUP!BD63</f>
        <v>Sweden</v>
      </c>
      <c r="G167" s="9" t="str">
        <f ca="1">+WORLDCUP!BD58</f>
        <v>Czech Republic</v>
      </c>
      <c r="H167" s="9" t="str">
        <f ca="1">+WORLDCUP!BD64</f>
        <v>Iran</v>
      </c>
      <c r="I167" s="9" t="str">
        <f ca="1">+WORLDCUP!BD69</f>
        <v>Panama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Austria</v>
      </c>
      <c r="E168" s="9" t="str">
        <f ca="1">+WORLDCUP!BD66</f>
        <v>Norway</v>
      </c>
      <c r="F168" s="9" t="str">
        <f ca="1">+WORLDCUP!BD58</f>
        <v>Czech Republic</v>
      </c>
      <c r="G168" s="9" t="str">
        <f ca="1">+WORLDCUP!BD65</f>
        <v>Uruguay</v>
      </c>
      <c r="H168" s="9" t="str">
        <f ca="1">+WORLDCUP!BD64</f>
        <v>Iran</v>
      </c>
      <c r="I168" s="9" t="str">
        <f ca="1">+WORLDCUP!BD69</f>
        <v>Panama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Austria</v>
      </c>
      <c r="E169" s="9" t="str">
        <f ca="1">+WORLDCUP!BD66</f>
        <v>Norway</v>
      </c>
      <c r="F169" s="9" t="str">
        <f ca="1">+WORLDCUP!BD63</f>
        <v>Sweden</v>
      </c>
      <c r="G169" s="9" t="str">
        <f ca="1">+WORLDCUP!BD58</f>
        <v>Czech Republic</v>
      </c>
      <c r="H169" s="9" t="str">
        <f ca="1">+WORLDCUP!BD65</f>
        <v>Uruguay</v>
      </c>
      <c r="I169" s="9" t="str">
        <f ca="1">+WORLDCUP!BD69</f>
        <v>Panama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Austria</v>
      </c>
      <c r="E170" s="9" t="str">
        <f ca="1">+WORLDCUP!BD66</f>
        <v>Norway</v>
      </c>
      <c r="F170" s="9" t="str">
        <f ca="1">+WORLDCUP!BD63</f>
        <v>Sweden</v>
      </c>
      <c r="G170" s="9" t="str">
        <f ca="1">+WORLDCUP!BD58</f>
        <v>Czech Republic</v>
      </c>
      <c r="H170" s="9" t="str">
        <f ca="1">+WORLDCUP!BD64</f>
        <v>Iran</v>
      </c>
      <c r="I170" s="9" t="str">
        <f ca="1">+WORLDCUP!BD69</f>
        <v>Panama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Iran</v>
      </c>
      <c r="E171" s="9" t="str">
        <f ca="1">+WORLDCUP!BD67</f>
        <v>Austria</v>
      </c>
      <c r="F171" s="9" t="str">
        <f ca="1">+WORLDCUP!BD63</f>
        <v>Sweden</v>
      </c>
      <c r="G171" s="9" t="str">
        <f ca="1">+WORLDCUP!BD58</f>
        <v>Czech Republic</v>
      </c>
      <c r="H171" s="9" t="str">
        <f ca="1">+WORLDCUP!BD65</f>
        <v>Uruguay</v>
      </c>
      <c r="I171" s="9" t="str">
        <f ca="1">+WORLDCUP!BD69</f>
        <v>Panama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Iran</v>
      </c>
      <c r="E172" s="9" t="str">
        <f ca="1">+WORLDCUP!BD66</f>
        <v>Norway</v>
      </c>
      <c r="F172" s="9" t="str">
        <f ca="1">+WORLDCUP!BD63</f>
        <v>Sweden</v>
      </c>
      <c r="G172" s="9" t="str">
        <f ca="1">+WORLDCUP!BD58</f>
        <v>Czech Republic</v>
      </c>
      <c r="H172" s="9" t="str">
        <f ca="1">+WORLDCUP!BD65</f>
        <v>Uruguay</v>
      </c>
      <c r="I172" s="9" t="str">
        <f ca="1">+WORLDCUP!BD69</f>
        <v>Panama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Iran</v>
      </c>
      <c r="E173" s="9" t="str">
        <f ca="1">+WORLDCUP!BD67</f>
        <v>Austria</v>
      </c>
      <c r="F173" s="9" t="str">
        <f ca="1">+WORLDCUP!BD63</f>
        <v>Sweden</v>
      </c>
      <c r="G173" s="9" t="str">
        <f ca="1">+WORLDCUP!BD58</f>
        <v>Czech Republic</v>
      </c>
      <c r="H173" s="9" t="str">
        <f ca="1">+WORLDCUP!BD65</f>
        <v>Uruguay</v>
      </c>
      <c r="I173" s="9" t="str">
        <f ca="1">+WORLDCUP!BD69</f>
        <v>Panama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Iran</v>
      </c>
      <c r="E174" s="9" t="str">
        <f ca="1">+WORLDCUP!BD67</f>
        <v>Austria</v>
      </c>
      <c r="F174" s="9" t="str">
        <f ca="1">+WORLDCUP!BD63</f>
        <v>Sweden</v>
      </c>
      <c r="G174" s="9" t="str">
        <f ca="1">+WORLDCUP!BD58</f>
        <v>Czech Republic</v>
      </c>
      <c r="H174" s="9" t="str">
        <f ca="1">+WORLDCUP!BD65</f>
        <v>Uruguay</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Uruguay</v>
      </c>
      <c r="D175" s="9" t="str">
        <f ca="1">+WORLDCUP!BD67</f>
        <v>Austria</v>
      </c>
      <c r="E175" s="9" t="str">
        <f ca="1">+WORLDCUP!BD66</f>
        <v>Norway</v>
      </c>
      <c r="F175" s="9" t="str">
        <f ca="1">+WORLDCUP!BD61</f>
        <v>Paraguay</v>
      </c>
      <c r="G175" s="9" t="str">
        <f ca="1">+WORLDCUP!BD58</f>
        <v>Czech Republic</v>
      </c>
      <c r="H175" s="9" t="str">
        <f ca="1">+WORLDCUP!BD64</f>
        <v>Iran</v>
      </c>
      <c r="I175" s="9" t="str">
        <f ca="1">+WORLDCUP!BD69</f>
        <v>Panama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Uruguay</v>
      </c>
      <c r="D176" s="9" t="str">
        <f ca="1">+WORLDCUP!BD67</f>
        <v>Austria</v>
      </c>
      <c r="E176" s="9" t="str">
        <f ca="1">+WORLDCUP!BD66</f>
        <v>Norway</v>
      </c>
      <c r="F176" s="9" t="str">
        <f ca="1">+WORLDCUP!BD61</f>
        <v>Paraguay</v>
      </c>
      <c r="G176" s="9" t="str">
        <f ca="1">+WORLDCUP!BD58</f>
        <v>Czech Republic</v>
      </c>
      <c r="H176" s="9" t="str">
        <f ca="1">+WORLDCUP!BD63</f>
        <v>Sweden</v>
      </c>
      <c r="I176" s="9" t="str">
        <f ca="1">+WORLDCUP!BD69</f>
        <v>Panama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Austria</v>
      </c>
      <c r="F177" s="9" t="str">
        <f ca="1">+WORLDCUP!BD61</f>
        <v>Paraguay</v>
      </c>
      <c r="G177" s="9" t="str">
        <f ca="1">+WORLDCUP!BD58</f>
        <v>Czech Republic</v>
      </c>
      <c r="H177" s="9" t="str">
        <f ca="1">+WORLDCUP!BD63</f>
        <v>Sweden</v>
      </c>
      <c r="I177" s="9" t="str">
        <f ca="1">+WORLDCUP!BD69</f>
        <v>Panama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Uruguay</v>
      </c>
      <c r="D178" s="9" t="str">
        <f ca="1">+WORLDCUP!BD64</f>
        <v>Iran</v>
      </c>
      <c r="E178" s="9" t="str">
        <f ca="1">+WORLDCUP!BD67</f>
        <v>Austria</v>
      </c>
      <c r="F178" s="9" t="str">
        <f ca="1">+WORLDCUP!BD61</f>
        <v>Paraguay</v>
      </c>
      <c r="G178" s="9" t="str">
        <f ca="1">+WORLDCUP!BD58</f>
        <v>Czech Republic</v>
      </c>
      <c r="H178" s="9" t="str">
        <f ca="1">+WORLDCUP!BD63</f>
        <v>Sweden</v>
      </c>
      <c r="I178" s="9" t="str">
        <f ca="1">+WORLDCUP!BD69</f>
        <v>Panama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Uruguay</v>
      </c>
      <c r="D179" s="9" t="str">
        <f ca="1">+WORLDCUP!BD64</f>
        <v>Iran</v>
      </c>
      <c r="E179" s="9" t="str">
        <f ca="1">+WORLDCUP!BD66</f>
        <v>Norway</v>
      </c>
      <c r="F179" s="9" t="str">
        <f ca="1">+WORLDCUP!BD61</f>
        <v>Paraguay</v>
      </c>
      <c r="G179" s="9" t="str">
        <f ca="1">+WORLDCUP!BD58</f>
        <v>Czech Republic</v>
      </c>
      <c r="H179" s="9" t="str">
        <f ca="1">+WORLDCUP!BD63</f>
        <v>Sweden</v>
      </c>
      <c r="I179" s="9" t="str">
        <f ca="1">+WORLDCUP!BD69</f>
        <v>Panama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Uruguay</v>
      </c>
      <c r="D180" s="9" t="str">
        <f ca="1">+WORLDCUP!BD64</f>
        <v>Iran</v>
      </c>
      <c r="E180" s="9" t="str">
        <f ca="1">+WORLDCUP!BD67</f>
        <v>Austria</v>
      </c>
      <c r="F180" s="9" t="str">
        <f ca="1">+WORLDCUP!BD61</f>
        <v>Paraguay</v>
      </c>
      <c r="G180" s="9" t="str">
        <f ca="1">+WORLDCUP!BD58</f>
        <v>Czech Republic</v>
      </c>
      <c r="H180" s="9" t="str">
        <f ca="1">+WORLDCUP!BD63</f>
        <v>Sweden</v>
      </c>
      <c r="I180" s="9" t="str">
        <f ca="1">+WORLDCUP!BD69</f>
        <v>Panama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Uruguay</v>
      </c>
      <c r="D181" s="9" t="str">
        <f ca="1">+WORLDCUP!BD64</f>
        <v>Iran</v>
      </c>
      <c r="E181" s="9" t="str">
        <f ca="1">+WORLDCUP!BD67</f>
        <v>Austria</v>
      </c>
      <c r="F181" s="9" t="str">
        <f ca="1">+WORLDCUP!BD61</f>
        <v>Paraguay</v>
      </c>
      <c r="G181" s="9" t="str">
        <f ca="1">+WORLDCUP!BD58</f>
        <v>Czech Republic</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Austria</v>
      </c>
      <c r="E182" s="9" t="str">
        <f ca="1">+WORLDCUP!BD66</f>
        <v>Norway</v>
      </c>
      <c r="F182" s="9" t="str">
        <f ca="1">+WORLDCUP!BD61</f>
        <v>Paraguay</v>
      </c>
      <c r="G182" s="9" t="str">
        <f ca="1">+WORLDCUP!BD58</f>
        <v>Czech Republic</v>
      </c>
      <c r="H182" s="9" t="str">
        <f ca="1">+WORLDCUP!BD65</f>
        <v>Uruguay</v>
      </c>
      <c r="I182" s="9" t="str">
        <f ca="1">+WORLDCUP!BD69</f>
        <v>Panama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Austria</v>
      </c>
      <c r="E183" s="9" t="str">
        <f ca="1">+WORLDCUP!BD66</f>
        <v>Norway</v>
      </c>
      <c r="F183" s="9" t="str">
        <f ca="1">+WORLDCUP!BD61</f>
        <v>Paraguay</v>
      </c>
      <c r="G183" s="9" t="str">
        <f ca="1">+WORLDCUP!BD58</f>
        <v>Czech Republic</v>
      </c>
      <c r="H183" s="9" t="str">
        <f ca="1">+WORLDCUP!BD64</f>
        <v>Iran</v>
      </c>
      <c r="I183" s="9" t="str">
        <f ca="1">+WORLDCUP!BD69</f>
        <v>Panama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Iran</v>
      </c>
      <c r="E184" s="9" t="str">
        <f ca="1">+WORLDCUP!BD67</f>
        <v>Austria</v>
      </c>
      <c r="F184" s="9" t="str">
        <f ca="1">+WORLDCUP!BD61</f>
        <v>Paraguay</v>
      </c>
      <c r="G184" s="9" t="str">
        <f ca="1">+WORLDCUP!BD58</f>
        <v>Czech Republic</v>
      </c>
      <c r="H184" s="9" t="str">
        <f ca="1">+WORLDCUP!BD65</f>
        <v>Uruguay</v>
      </c>
      <c r="I184" s="9" t="str">
        <f ca="1">+WORLDCUP!BD69</f>
        <v>Panama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Iran</v>
      </c>
      <c r="E185" s="9" t="str">
        <f ca="1">+WORLDCUP!BD66</f>
        <v>Norway</v>
      </c>
      <c r="F185" s="9" t="str">
        <f ca="1">+WORLDCUP!BD61</f>
        <v>Paraguay</v>
      </c>
      <c r="G185" s="9" t="str">
        <f ca="1">+WORLDCUP!BD58</f>
        <v>Czech Republic</v>
      </c>
      <c r="H185" s="9" t="str">
        <f ca="1">+WORLDCUP!BD65</f>
        <v>Uruguay</v>
      </c>
      <c r="I185" s="9" t="str">
        <f ca="1">+WORLDCUP!BD69</f>
        <v>Panama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Iran</v>
      </c>
      <c r="E186" s="9" t="str">
        <f ca="1">+WORLDCUP!BD67</f>
        <v>Austria</v>
      </c>
      <c r="F186" s="9" t="str">
        <f ca="1">+WORLDCUP!BD61</f>
        <v>Paraguay</v>
      </c>
      <c r="G186" s="9" t="str">
        <f ca="1">+WORLDCUP!BD58</f>
        <v>Czech Republic</v>
      </c>
      <c r="H186" s="9" t="str">
        <f ca="1">+WORLDCUP!BD65</f>
        <v>Uruguay</v>
      </c>
      <c r="I186" s="9" t="str">
        <f ca="1">+WORLDCUP!BD69</f>
        <v>Panama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Iran</v>
      </c>
      <c r="E187" s="9" t="str">
        <f ca="1">+WORLDCUP!BD67</f>
        <v>Austria</v>
      </c>
      <c r="F187" s="9" t="str">
        <f ca="1">+WORLDCUP!BD61</f>
        <v>Paraguay</v>
      </c>
      <c r="G187" s="9" t="str">
        <f ca="1">+WORLDCUP!BD58</f>
        <v>Czech Republic</v>
      </c>
      <c r="H187" s="9" t="str">
        <f ca="1">+WORLDCUP!BD65</f>
        <v>Uruguay</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Austria</v>
      </c>
      <c r="E188" s="9" t="str">
        <f ca="1">+WORLDCUP!BD66</f>
        <v>Norway</v>
      </c>
      <c r="F188" s="9" t="str">
        <f ca="1">+WORLDCUP!BD61</f>
        <v>Paraguay</v>
      </c>
      <c r="G188" s="9" t="str">
        <f ca="1">+WORLDCUP!BD58</f>
        <v>Czech Republic</v>
      </c>
      <c r="H188" s="9" t="str">
        <f ca="1">+WORLDCUP!BD63</f>
        <v>Sweden</v>
      </c>
      <c r="I188" s="9" t="str">
        <f ca="1">+WORLDCUP!BD69</f>
        <v>Panama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Uruguay</v>
      </c>
      <c r="D189" s="9" t="str">
        <f ca="1">+WORLDCUP!BD67</f>
        <v>Austria</v>
      </c>
      <c r="E189" s="9" t="str">
        <f ca="1">+WORLDCUP!BD62</f>
        <v>Curaçao</v>
      </c>
      <c r="F189" s="9" t="str">
        <f ca="1">+WORLDCUP!BD61</f>
        <v>Paraguay</v>
      </c>
      <c r="G189" s="9" t="str">
        <f ca="1">+WORLDCUP!BD58</f>
        <v>Czech Republic</v>
      </c>
      <c r="H189" s="9" t="str">
        <f ca="1">+WORLDCUP!BD63</f>
        <v>Sweden</v>
      </c>
      <c r="I189" s="9" t="str">
        <f ca="1">+WORLDCUP!BD69</f>
        <v>Panama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Uruguay</v>
      </c>
      <c r="D190" s="9" t="str">
        <f ca="1">+WORLDCUP!BD62</f>
        <v>Curaçao</v>
      </c>
      <c r="E190" s="9" t="str">
        <f ca="1">+WORLDCUP!BD66</f>
        <v>Norway</v>
      </c>
      <c r="F190" s="9" t="str">
        <f ca="1">+WORLDCUP!BD61</f>
        <v>Paraguay</v>
      </c>
      <c r="G190" s="9" t="str">
        <f ca="1">+WORLDCUP!BD58</f>
        <v>Czech Republic</v>
      </c>
      <c r="H190" s="9" t="str">
        <f ca="1">+WORLDCUP!BD63</f>
        <v>Sweden</v>
      </c>
      <c r="I190" s="9" t="str">
        <f ca="1">+WORLDCUP!BD69</f>
        <v>Panama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Uruguay</v>
      </c>
      <c r="D191" s="9" t="str">
        <f ca="1">+WORLDCUP!BD67</f>
        <v>Austria</v>
      </c>
      <c r="E191" s="9" t="str">
        <f ca="1">+WORLDCUP!BD62</f>
        <v>Curaçao</v>
      </c>
      <c r="F191" s="9" t="str">
        <f ca="1">+WORLDCUP!BD61</f>
        <v>Paraguay</v>
      </c>
      <c r="G191" s="9" t="str">
        <f ca="1">+WORLDCUP!BD58</f>
        <v>Czech Republic</v>
      </c>
      <c r="H191" s="9" t="str">
        <f ca="1">+WORLDCUP!BD63</f>
        <v>Sweden</v>
      </c>
      <c r="I191" s="9" t="str">
        <f ca="1">+WORLDCUP!BD69</f>
        <v>Panama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Uruguay</v>
      </c>
      <c r="D192" s="9" t="str">
        <f ca="1">+WORLDCUP!BD67</f>
        <v>Austria</v>
      </c>
      <c r="E192" s="9" t="str">
        <f ca="1">+WORLDCUP!BD62</f>
        <v>Curaçao</v>
      </c>
      <c r="F192" s="9" t="str">
        <f ca="1">+WORLDCUP!BD61</f>
        <v>Paraguay</v>
      </c>
      <c r="G192" s="9" t="str">
        <f ca="1">+WORLDCUP!BD58</f>
        <v>Czech Republic</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Iran</v>
      </c>
      <c r="E193" s="9" t="str">
        <f ca="1">+WORLDCUP!BD67</f>
        <v>Austria</v>
      </c>
      <c r="F193" s="9" t="str">
        <f ca="1">+WORLDCUP!BD61</f>
        <v>Paraguay</v>
      </c>
      <c r="G193" s="9" t="str">
        <f ca="1">+WORLDCUP!BD58</f>
        <v>Czech Republic</v>
      </c>
      <c r="H193" s="9" t="str">
        <f ca="1">+WORLDCUP!BD63</f>
        <v>Sweden</v>
      </c>
      <c r="I193" s="9" t="str">
        <f ca="1">+WORLDCUP!BD69</f>
        <v>Panama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Iran</v>
      </c>
      <c r="E194" s="9" t="str">
        <f ca="1">+WORLDCUP!BD66</f>
        <v>Norway</v>
      </c>
      <c r="F194" s="9" t="str">
        <f ca="1">+WORLDCUP!BD61</f>
        <v>Paraguay</v>
      </c>
      <c r="G194" s="9" t="str">
        <f ca="1">+WORLDCUP!BD58</f>
        <v>Czech Republic</v>
      </c>
      <c r="H194" s="9" t="str">
        <f ca="1">+WORLDCUP!BD63</f>
        <v>Sweden</v>
      </c>
      <c r="I194" s="9" t="str">
        <f ca="1">+WORLDCUP!BD69</f>
        <v>Panama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Iran</v>
      </c>
      <c r="E195" s="9" t="str">
        <f ca="1">+WORLDCUP!BD67</f>
        <v>Austria</v>
      </c>
      <c r="F195" s="9" t="str">
        <f ca="1">+WORLDCUP!BD61</f>
        <v>Paraguay</v>
      </c>
      <c r="G195" s="9" t="str">
        <f ca="1">+WORLDCUP!BD58</f>
        <v>Czech Republic</v>
      </c>
      <c r="H195" s="9" t="str">
        <f ca="1">+WORLDCUP!BD63</f>
        <v>Sweden</v>
      </c>
      <c r="I195" s="9" t="str">
        <f ca="1">+WORLDCUP!BD69</f>
        <v>Panama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Iran</v>
      </c>
      <c r="E196" s="9" t="str">
        <f ca="1">+WORLDCUP!BD67</f>
        <v>Austria</v>
      </c>
      <c r="F196" s="9" t="str">
        <f ca="1">+WORLDCUP!BD61</f>
        <v>Paraguay</v>
      </c>
      <c r="G196" s="9" t="str">
        <f ca="1">+WORLDCUP!BD58</f>
        <v>Czech Republic</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Uruguay</v>
      </c>
      <c r="D197" s="9" t="str">
        <f ca="1">+WORLDCUP!BD64</f>
        <v>Iran</v>
      </c>
      <c r="E197" s="9" t="str">
        <f ca="1">+WORLDCUP!BD62</f>
        <v>Curaçao</v>
      </c>
      <c r="F197" s="9" t="str">
        <f ca="1">+WORLDCUP!BD61</f>
        <v>Paraguay</v>
      </c>
      <c r="G197" s="9" t="str">
        <f ca="1">+WORLDCUP!BD58</f>
        <v>Czech Republic</v>
      </c>
      <c r="H197" s="9" t="str">
        <f ca="1">+WORLDCUP!BD63</f>
        <v>Sweden</v>
      </c>
      <c r="I197" s="9" t="str">
        <f ca="1">+WORLDCUP!BD69</f>
        <v>Panama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Uruguay</v>
      </c>
      <c r="D198" s="9" t="str">
        <f ca="1">+WORLDCUP!BD64</f>
        <v>Iran</v>
      </c>
      <c r="E198" s="9" t="str">
        <f ca="1">+WORLDCUP!BD67</f>
        <v>Austria</v>
      </c>
      <c r="F198" s="9" t="str">
        <f ca="1">+WORLDCUP!BD61</f>
        <v>Paraguay</v>
      </c>
      <c r="G198" s="9" t="str">
        <f ca="1">+WORLDCUP!BD58</f>
        <v>Czech Republic</v>
      </c>
      <c r="H198" s="9" t="str">
        <f ca="1">+WORLDCUP!BD63</f>
        <v>Sweden</v>
      </c>
      <c r="I198" s="9" t="str">
        <f ca="1">+WORLDCUP!BD69</f>
        <v>Panama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Uruguay</v>
      </c>
      <c r="D199" s="9" t="str">
        <f ca="1">+WORLDCUP!BD64</f>
        <v>Iran</v>
      </c>
      <c r="E199" s="9" t="str">
        <f ca="1">+WORLDCUP!BD67</f>
        <v>Austria</v>
      </c>
      <c r="F199" s="9" t="str">
        <f ca="1">+WORLDCUP!BD61</f>
        <v>Paraguay</v>
      </c>
      <c r="G199" s="9" t="str">
        <f ca="1">+WORLDCUP!BD58</f>
        <v>Czech Republic</v>
      </c>
      <c r="H199" s="9" t="str">
        <f ca="1">+WORLDCUP!BD63</f>
        <v>Sweden</v>
      </c>
      <c r="I199" s="9" t="str">
        <f ca="1">+WORLDCUP!BD62</f>
        <v>Curaçao</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Uruguay</v>
      </c>
      <c r="D200" s="9" t="str">
        <f ca="1">+WORLDCUP!BD64</f>
        <v>Iran</v>
      </c>
      <c r="E200" s="9" t="str">
        <f ca="1">+WORLDCUP!BD62</f>
        <v>Curaçao</v>
      </c>
      <c r="F200" s="9" t="str">
        <f ca="1">+WORLDCUP!BD61</f>
        <v>Paraguay</v>
      </c>
      <c r="G200" s="9" t="str">
        <f ca="1">+WORLDCUP!BD58</f>
        <v>Czech Republic</v>
      </c>
      <c r="H200" s="9" t="str">
        <f ca="1">+WORLDCUP!BD63</f>
        <v>Sweden</v>
      </c>
      <c r="I200" s="9" t="str">
        <f ca="1">+WORLDCUP!BD69</f>
        <v>Panama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Uruguay</v>
      </c>
      <c r="D201" s="9" t="str">
        <f ca="1">+WORLDCUP!BD64</f>
        <v>Iran</v>
      </c>
      <c r="E201" s="9" t="str">
        <f ca="1">+WORLDCUP!BD62</f>
        <v>Curaçao</v>
      </c>
      <c r="F201" s="9" t="str">
        <f ca="1">+WORLDCUP!BD61</f>
        <v>Paraguay</v>
      </c>
      <c r="G201" s="9" t="str">
        <f ca="1">+WORLDCUP!BD58</f>
        <v>Czech Republic</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Uruguay</v>
      </c>
      <c r="D202" s="9" t="str">
        <f ca="1">+WORLDCUP!BD64</f>
        <v>Iran</v>
      </c>
      <c r="E202" s="9" t="str">
        <f ca="1">+WORLDCUP!BD67</f>
        <v>Austria</v>
      </c>
      <c r="F202" s="9" t="str">
        <f ca="1">+WORLDCUP!BD61</f>
        <v>Paraguay</v>
      </c>
      <c r="G202" s="9" t="str">
        <f ca="1">+WORLDCUP!BD58</f>
        <v>Czech Republic</v>
      </c>
      <c r="H202" s="9" t="str">
        <f ca="1">+WORLDCUP!BD63</f>
        <v>Sweden</v>
      </c>
      <c r="I202" s="9" t="str">
        <f ca="1">+WORLDCUP!BD62</f>
        <v>Curaçao</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Uruguay</v>
      </c>
      <c r="D203" s="9" t="str">
        <f ca="1">+WORLDCUP!BD67</f>
        <v>Austria</v>
      </c>
      <c r="E203" s="9" t="str">
        <f ca="1">+WORLDCUP!BD66</f>
        <v>Norway</v>
      </c>
      <c r="F203" s="9" t="str">
        <f ca="1">+WORLDCUP!BD60</f>
        <v>Scotland</v>
      </c>
      <c r="G203" s="9" t="str">
        <f ca="1">+WORLDCUP!BD58</f>
        <v>Czech Republic</v>
      </c>
      <c r="H203" s="9" t="str">
        <f ca="1">+WORLDCUP!BD64</f>
        <v>Iran</v>
      </c>
      <c r="I203" s="9" t="str">
        <f ca="1">+WORLDCUP!BD69</f>
        <v>Panama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Uruguay</v>
      </c>
      <c r="D204" s="9" t="str">
        <f ca="1">+WORLDCUP!BD67</f>
        <v>Austria</v>
      </c>
      <c r="E204" s="9" t="str">
        <f ca="1">+WORLDCUP!BD66</f>
        <v>Norway</v>
      </c>
      <c r="F204" s="9" t="str">
        <f ca="1">+WORLDCUP!BD60</f>
        <v>Scotland</v>
      </c>
      <c r="G204" s="9" t="str">
        <f ca="1">+WORLDCUP!BD58</f>
        <v>Czech Republic</v>
      </c>
      <c r="H204" s="9" t="str">
        <f ca="1">+WORLDCUP!BD63</f>
        <v>Sweden</v>
      </c>
      <c r="I204" s="9" t="str">
        <f ca="1">+WORLDCUP!BD69</f>
        <v>Panama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Austria</v>
      </c>
      <c r="F205" s="9" t="str">
        <f ca="1">+WORLDCUP!BD60</f>
        <v>Scotland</v>
      </c>
      <c r="G205" s="9" t="str">
        <f ca="1">+WORLDCUP!BD58</f>
        <v>Czech Republic</v>
      </c>
      <c r="H205" s="9" t="str">
        <f ca="1">+WORLDCUP!BD63</f>
        <v>Sweden</v>
      </c>
      <c r="I205" s="9" t="str">
        <f ca="1">+WORLDCUP!BD69</f>
        <v>Panama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Uruguay</v>
      </c>
      <c r="D206" s="9" t="str">
        <f ca="1">+WORLDCUP!BD64</f>
        <v>Iran</v>
      </c>
      <c r="E206" s="9" t="str">
        <f ca="1">+WORLDCUP!BD67</f>
        <v>Austria</v>
      </c>
      <c r="F206" s="9" t="str">
        <f ca="1">+WORLDCUP!BD60</f>
        <v>Scotland</v>
      </c>
      <c r="G206" s="9" t="str">
        <f ca="1">+WORLDCUP!BD58</f>
        <v>Czech Republic</v>
      </c>
      <c r="H206" s="9" t="str">
        <f ca="1">+WORLDCUP!BD63</f>
        <v>Sweden</v>
      </c>
      <c r="I206" s="9" t="str">
        <f ca="1">+WORLDCUP!BD69</f>
        <v>Panama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Uruguay</v>
      </c>
      <c r="D207" s="9" t="str">
        <f ca="1">+WORLDCUP!BD64</f>
        <v>Iran</v>
      </c>
      <c r="E207" s="9" t="str">
        <f ca="1">+WORLDCUP!BD66</f>
        <v>Norway</v>
      </c>
      <c r="F207" s="9" t="str">
        <f ca="1">+WORLDCUP!BD60</f>
        <v>Scotland</v>
      </c>
      <c r="G207" s="9" t="str">
        <f ca="1">+WORLDCUP!BD58</f>
        <v>Czech Republic</v>
      </c>
      <c r="H207" s="9" t="str">
        <f ca="1">+WORLDCUP!BD63</f>
        <v>Sweden</v>
      </c>
      <c r="I207" s="9" t="str">
        <f ca="1">+WORLDCUP!BD69</f>
        <v>Panama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Uruguay</v>
      </c>
      <c r="D208" s="9" t="str">
        <f ca="1">+WORLDCUP!BD64</f>
        <v>Iran</v>
      </c>
      <c r="E208" s="9" t="str">
        <f ca="1">+WORLDCUP!BD67</f>
        <v>Austria</v>
      </c>
      <c r="F208" s="9" t="str">
        <f ca="1">+WORLDCUP!BD60</f>
        <v>Scotland</v>
      </c>
      <c r="G208" s="9" t="str">
        <f ca="1">+WORLDCUP!BD58</f>
        <v>Czech Republic</v>
      </c>
      <c r="H208" s="9" t="str">
        <f ca="1">+WORLDCUP!BD63</f>
        <v>Sweden</v>
      </c>
      <c r="I208" s="9" t="str">
        <f ca="1">+WORLDCUP!BD69</f>
        <v>Panama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Uruguay</v>
      </c>
      <c r="D209" s="9" t="str">
        <f ca="1">+WORLDCUP!BD64</f>
        <v>Iran</v>
      </c>
      <c r="E209" s="9" t="str">
        <f ca="1">+WORLDCUP!BD67</f>
        <v>Austria</v>
      </c>
      <c r="F209" s="9" t="str">
        <f ca="1">+WORLDCUP!BD60</f>
        <v>Scotland</v>
      </c>
      <c r="G209" s="9" t="str">
        <f ca="1">+WORLDCUP!BD58</f>
        <v>Czech Republic</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Austria</v>
      </c>
      <c r="E210" s="9" t="str">
        <f ca="1">+WORLDCUP!BD66</f>
        <v>Norway</v>
      </c>
      <c r="F210" s="9" t="str">
        <f ca="1">+WORLDCUP!BD60</f>
        <v>Scotland</v>
      </c>
      <c r="G210" s="9" t="str">
        <f ca="1">+WORLDCUP!BD58</f>
        <v>Czech Republic</v>
      </c>
      <c r="H210" s="9" t="str">
        <f ca="1">+WORLDCUP!BD65</f>
        <v>Uruguay</v>
      </c>
      <c r="I210" s="9" t="str">
        <f ca="1">+WORLDCUP!BD69</f>
        <v>Panama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Austria</v>
      </c>
      <c r="E211" s="9" t="str">
        <f ca="1">+WORLDCUP!BD66</f>
        <v>Norway</v>
      </c>
      <c r="F211" s="9" t="str">
        <f ca="1">+WORLDCUP!BD60</f>
        <v>Scotland</v>
      </c>
      <c r="G211" s="9" t="str">
        <f ca="1">+WORLDCUP!BD58</f>
        <v>Czech Republic</v>
      </c>
      <c r="H211" s="9" t="str">
        <f ca="1">+WORLDCUP!BD64</f>
        <v>Iran</v>
      </c>
      <c r="I211" s="9" t="str">
        <f ca="1">+WORLDCUP!BD69</f>
        <v>Panama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Iran</v>
      </c>
      <c r="E212" s="9" t="str">
        <f ca="1">+WORLDCUP!BD67</f>
        <v>Austria</v>
      </c>
      <c r="F212" s="9" t="str">
        <f ca="1">+WORLDCUP!BD60</f>
        <v>Scotland</v>
      </c>
      <c r="G212" s="9" t="str">
        <f ca="1">+WORLDCUP!BD58</f>
        <v>Czech Republic</v>
      </c>
      <c r="H212" s="9" t="str">
        <f ca="1">+WORLDCUP!BD65</f>
        <v>Uruguay</v>
      </c>
      <c r="I212" s="9" t="str">
        <f ca="1">+WORLDCUP!BD69</f>
        <v>Panama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Iran</v>
      </c>
      <c r="E213" s="9" t="str">
        <f ca="1">+WORLDCUP!BD66</f>
        <v>Norway</v>
      </c>
      <c r="F213" s="9" t="str">
        <f ca="1">+WORLDCUP!BD60</f>
        <v>Scotland</v>
      </c>
      <c r="G213" s="9" t="str">
        <f ca="1">+WORLDCUP!BD58</f>
        <v>Czech Republic</v>
      </c>
      <c r="H213" s="9" t="str">
        <f ca="1">+WORLDCUP!BD65</f>
        <v>Uruguay</v>
      </c>
      <c r="I213" s="9" t="str">
        <f ca="1">+WORLDCUP!BD69</f>
        <v>Panama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Iran</v>
      </c>
      <c r="E214" s="9" t="str">
        <f ca="1">+WORLDCUP!BD67</f>
        <v>Austria</v>
      </c>
      <c r="F214" s="9" t="str">
        <f ca="1">+WORLDCUP!BD60</f>
        <v>Scotland</v>
      </c>
      <c r="G214" s="9" t="str">
        <f ca="1">+WORLDCUP!BD58</f>
        <v>Czech Republic</v>
      </c>
      <c r="H214" s="9" t="str">
        <f ca="1">+WORLDCUP!BD65</f>
        <v>Uruguay</v>
      </c>
      <c r="I214" s="9" t="str">
        <f ca="1">+WORLDCUP!BD69</f>
        <v>Panama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Iran</v>
      </c>
      <c r="E215" s="9" t="str">
        <f ca="1">+WORLDCUP!BD67</f>
        <v>Austria</v>
      </c>
      <c r="F215" s="9" t="str">
        <f ca="1">+WORLDCUP!BD60</f>
        <v>Scotland</v>
      </c>
      <c r="G215" s="9" t="str">
        <f ca="1">+WORLDCUP!BD58</f>
        <v>Czech Republic</v>
      </c>
      <c r="H215" s="9" t="str">
        <f ca="1">+WORLDCUP!BD65</f>
        <v>Uruguay</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Austria</v>
      </c>
      <c r="E216" s="9" t="str">
        <f ca="1">+WORLDCUP!BD66</f>
        <v>Norway</v>
      </c>
      <c r="F216" s="9" t="str">
        <f ca="1">+WORLDCUP!BD60</f>
        <v>Scotland</v>
      </c>
      <c r="G216" s="9" t="str">
        <f ca="1">+WORLDCUP!BD58</f>
        <v>Czech Republic</v>
      </c>
      <c r="H216" s="9" t="str">
        <f ca="1">+WORLDCUP!BD63</f>
        <v>Sweden</v>
      </c>
      <c r="I216" s="9" t="str">
        <f ca="1">+WORLDCUP!BD69</f>
        <v>Panama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Uruguay</v>
      </c>
      <c r="D217" s="9" t="str">
        <f ca="1">+WORLDCUP!BD67</f>
        <v>Austria</v>
      </c>
      <c r="E217" s="9" t="str">
        <f ca="1">+WORLDCUP!BD62</f>
        <v>Curaçao</v>
      </c>
      <c r="F217" s="9" t="str">
        <f ca="1">+WORLDCUP!BD60</f>
        <v>Scotland</v>
      </c>
      <c r="G217" s="9" t="str">
        <f ca="1">+WORLDCUP!BD58</f>
        <v>Czech Republic</v>
      </c>
      <c r="H217" s="9" t="str">
        <f ca="1">+WORLDCUP!BD63</f>
        <v>Sweden</v>
      </c>
      <c r="I217" s="9" t="str">
        <f ca="1">+WORLDCUP!BD69</f>
        <v>Panama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Uruguay</v>
      </c>
      <c r="D218" s="9" t="str">
        <f ca="1">+WORLDCUP!BD62</f>
        <v>Curaçao</v>
      </c>
      <c r="E218" s="9" t="str">
        <f ca="1">+WORLDCUP!BD66</f>
        <v>Norway</v>
      </c>
      <c r="F218" s="9" t="str">
        <f ca="1">+WORLDCUP!BD60</f>
        <v>Scotland</v>
      </c>
      <c r="G218" s="9" t="str">
        <f ca="1">+WORLDCUP!BD58</f>
        <v>Czech Republic</v>
      </c>
      <c r="H218" s="9" t="str">
        <f ca="1">+WORLDCUP!BD63</f>
        <v>Sweden</v>
      </c>
      <c r="I218" s="9" t="str">
        <f ca="1">+WORLDCUP!BD69</f>
        <v>Panama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Uruguay</v>
      </c>
      <c r="D219" s="9" t="str">
        <f ca="1">+WORLDCUP!BD67</f>
        <v>Austria</v>
      </c>
      <c r="E219" s="9" t="str">
        <f ca="1">+WORLDCUP!BD62</f>
        <v>Curaçao</v>
      </c>
      <c r="F219" s="9" t="str">
        <f ca="1">+WORLDCUP!BD60</f>
        <v>Scotland</v>
      </c>
      <c r="G219" s="9" t="str">
        <f ca="1">+WORLDCUP!BD58</f>
        <v>Czech Republic</v>
      </c>
      <c r="H219" s="9" t="str">
        <f ca="1">+WORLDCUP!BD63</f>
        <v>Sweden</v>
      </c>
      <c r="I219" s="9" t="str">
        <f ca="1">+WORLDCUP!BD69</f>
        <v>Panama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Uruguay</v>
      </c>
      <c r="D220" s="9" t="str">
        <f ca="1">+WORLDCUP!BD67</f>
        <v>Austria</v>
      </c>
      <c r="E220" s="9" t="str">
        <f ca="1">+WORLDCUP!BD62</f>
        <v>Curaçao</v>
      </c>
      <c r="F220" s="9" t="str">
        <f ca="1">+WORLDCUP!BD60</f>
        <v>Scotland</v>
      </c>
      <c r="G220" s="9" t="str">
        <f ca="1">+WORLDCUP!BD58</f>
        <v>Czech Republic</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Iran</v>
      </c>
      <c r="E221" s="9" t="str">
        <f ca="1">+WORLDCUP!BD67</f>
        <v>Austria</v>
      </c>
      <c r="F221" s="9" t="str">
        <f ca="1">+WORLDCUP!BD60</f>
        <v>Scotland</v>
      </c>
      <c r="G221" s="9" t="str">
        <f ca="1">+WORLDCUP!BD58</f>
        <v>Czech Republic</v>
      </c>
      <c r="H221" s="9" t="str">
        <f ca="1">+WORLDCUP!BD63</f>
        <v>Sweden</v>
      </c>
      <c r="I221" s="9" t="str">
        <f ca="1">+WORLDCUP!BD69</f>
        <v>Panama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Iran</v>
      </c>
      <c r="E222" s="9" t="str">
        <f ca="1">+WORLDCUP!BD66</f>
        <v>Norway</v>
      </c>
      <c r="F222" s="9" t="str">
        <f ca="1">+WORLDCUP!BD60</f>
        <v>Scotland</v>
      </c>
      <c r="G222" s="9" t="str">
        <f ca="1">+WORLDCUP!BD58</f>
        <v>Czech Republic</v>
      </c>
      <c r="H222" s="9" t="str">
        <f ca="1">+WORLDCUP!BD63</f>
        <v>Sweden</v>
      </c>
      <c r="I222" s="9" t="str">
        <f ca="1">+WORLDCUP!BD69</f>
        <v>Panama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Iran</v>
      </c>
      <c r="E223" s="9" t="str">
        <f ca="1">+WORLDCUP!BD67</f>
        <v>Austria</v>
      </c>
      <c r="F223" s="9" t="str">
        <f ca="1">+WORLDCUP!BD60</f>
        <v>Scotland</v>
      </c>
      <c r="G223" s="9" t="str">
        <f ca="1">+WORLDCUP!BD58</f>
        <v>Czech Republic</v>
      </c>
      <c r="H223" s="9" t="str">
        <f ca="1">+WORLDCUP!BD63</f>
        <v>Sweden</v>
      </c>
      <c r="I223" s="9" t="str">
        <f ca="1">+WORLDCUP!BD69</f>
        <v>Panama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Iran</v>
      </c>
      <c r="E224" s="9" t="str">
        <f ca="1">+WORLDCUP!BD67</f>
        <v>Austria</v>
      </c>
      <c r="F224" s="9" t="str">
        <f ca="1">+WORLDCUP!BD60</f>
        <v>Scotland</v>
      </c>
      <c r="G224" s="9" t="str">
        <f ca="1">+WORLDCUP!BD58</f>
        <v>Czech Republic</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Uruguay</v>
      </c>
      <c r="D225" s="9" t="str">
        <f ca="1">+WORLDCUP!BD64</f>
        <v>Iran</v>
      </c>
      <c r="E225" s="9" t="str">
        <f ca="1">+WORLDCUP!BD62</f>
        <v>Curaçao</v>
      </c>
      <c r="F225" s="9" t="str">
        <f ca="1">+WORLDCUP!BD60</f>
        <v>Scotland</v>
      </c>
      <c r="G225" s="9" t="str">
        <f ca="1">+WORLDCUP!BD58</f>
        <v>Czech Republic</v>
      </c>
      <c r="H225" s="9" t="str">
        <f ca="1">+WORLDCUP!BD63</f>
        <v>Sweden</v>
      </c>
      <c r="I225" s="9" t="str">
        <f ca="1">+WORLDCUP!BD69</f>
        <v>Panama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Uruguay</v>
      </c>
      <c r="D226" s="9" t="str">
        <f ca="1">+WORLDCUP!BD64</f>
        <v>Iran</v>
      </c>
      <c r="E226" s="9" t="str">
        <f ca="1">+WORLDCUP!BD67</f>
        <v>Austria</v>
      </c>
      <c r="F226" s="9" t="str">
        <f ca="1">+WORLDCUP!BD60</f>
        <v>Scotland</v>
      </c>
      <c r="G226" s="9" t="str">
        <f ca="1">+WORLDCUP!BD58</f>
        <v>Czech Republic</v>
      </c>
      <c r="H226" s="9" t="str">
        <f ca="1">+WORLDCUP!BD63</f>
        <v>Sweden</v>
      </c>
      <c r="I226" s="9" t="str">
        <f ca="1">+WORLDCUP!BD69</f>
        <v>Panama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Uruguay</v>
      </c>
      <c r="D227" s="9" t="str">
        <f ca="1">+WORLDCUP!BD64</f>
        <v>Iran</v>
      </c>
      <c r="E227" s="9" t="str">
        <f ca="1">+WORLDCUP!BD67</f>
        <v>Austria</v>
      </c>
      <c r="F227" s="9" t="str">
        <f ca="1">+WORLDCUP!BD60</f>
        <v>Scotland</v>
      </c>
      <c r="G227" s="9" t="str">
        <f ca="1">+WORLDCUP!BD58</f>
        <v>Czech Republic</v>
      </c>
      <c r="H227" s="9" t="str">
        <f ca="1">+WORLDCUP!BD63</f>
        <v>Sweden</v>
      </c>
      <c r="I227" s="9" t="str">
        <f ca="1">+WORLDCUP!BD62</f>
        <v>Curaçao</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Uruguay</v>
      </c>
      <c r="D228" s="9" t="str">
        <f ca="1">+WORLDCUP!BD64</f>
        <v>Iran</v>
      </c>
      <c r="E228" s="9" t="str">
        <f ca="1">+WORLDCUP!BD62</f>
        <v>Curaçao</v>
      </c>
      <c r="F228" s="9" t="str">
        <f ca="1">+WORLDCUP!BD60</f>
        <v>Scotland</v>
      </c>
      <c r="G228" s="9" t="str">
        <f ca="1">+WORLDCUP!BD58</f>
        <v>Czech Republic</v>
      </c>
      <c r="H228" s="9" t="str">
        <f ca="1">+WORLDCUP!BD63</f>
        <v>Sweden</v>
      </c>
      <c r="I228" s="9" t="str">
        <f ca="1">+WORLDCUP!BD69</f>
        <v>Panama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Uruguay</v>
      </c>
      <c r="D229" s="9" t="str">
        <f ca="1">+WORLDCUP!BD64</f>
        <v>Iran</v>
      </c>
      <c r="E229" s="9" t="str">
        <f ca="1">+WORLDCUP!BD62</f>
        <v>Curaçao</v>
      </c>
      <c r="F229" s="9" t="str">
        <f ca="1">+WORLDCUP!BD60</f>
        <v>Scotland</v>
      </c>
      <c r="G229" s="9" t="str">
        <f ca="1">+WORLDCUP!BD58</f>
        <v>Czech Republic</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Uruguay</v>
      </c>
      <c r="D230" s="9" t="str">
        <f ca="1">+WORLDCUP!BD64</f>
        <v>Iran</v>
      </c>
      <c r="E230" s="9" t="str">
        <f ca="1">+WORLDCUP!BD67</f>
        <v>Austria</v>
      </c>
      <c r="F230" s="9" t="str">
        <f ca="1">+WORLDCUP!BD60</f>
        <v>Scotland</v>
      </c>
      <c r="G230" s="9" t="str">
        <f ca="1">+WORLDCUP!BD58</f>
        <v>Czech Republic</v>
      </c>
      <c r="H230" s="9" t="str">
        <f ca="1">+WORLDCUP!BD63</f>
        <v>Sweden</v>
      </c>
      <c r="I230" s="9" t="str">
        <f ca="1">+WORLDCUP!BD62</f>
        <v>Curaçao</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Uruguay</v>
      </c>
      <c r="D231" s="9" t="str">
        <f ca="1">+WORLDCUP!BD67</f>
        <v>Austria</v>
      </c>
      <c r="E231" s="9" t="str">
        <f ca="1">+WORLDCUP!BD66</f>
        <v>Norway</v>
      </c>
      <c r="F231" s="9" t="str">
        <f ca="1">+WORLDCUP!BD60</f>
        <v>Scotland</v>
      </c>
      <c r="G231" s="9" t="str">
        <f ca="1">+WORLDCUP!BD58</f>
        <v>Czech Republic</v>
      </c>
      <c r="H231" s="9" t="str">
        <f ca="1">+WORLDCUP!BD61</f>
        <v>Paraguay</v>
      </c>
      <c r="I231" s="9" t="str">
        <f ca="1">+WORLDCUP!BD69</f>
        <v>Panama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Austria</v>
      </c>
      <c r="F232" s="9" t="str">
        <f ca="1">+WORLDCUP!BD60</f>
        <v>Scotland</v>
      </c>
      <c r="G232" s="9" t="str">
        <f ca="1">+WORLDCUP!BD58</f>
        <v>Czech Republic</v>
      </c>
      <c r="H232" s="9" t="str">
        <f ca="1">+WORLDCUP!BD61</f>
        <v>Paraguay</v>
      </c>
      <c r="I232" s="9" t="str">
        <f ca="1">+WORLDCUP!BD69</f>
        <v>Panama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Uruguay</v>
      </c>
      <c r="D233" s="9" t="str">
        <f ca="1">+WORLDCUP!BD64</f>
        <v>Iran</v>
      </c>
      <c r="E233" s="9" t="str">
        <f ca="1">+WORLDCUP!BD67</f>
        <v>Austria</v>
      </c>
      <c r="F233" s="9" t="str">
        <f ca="1">+WORLDCUP!BD60</f>
        <v>Scotland</v>
      </c>
      <c r="G233" s="9" t="str">
        <f ca="1">+WORLDCUP!BD58</f>
        <v>Czech Republic</v>
      </c>
      <c r="H233" s="9" t="str">
        <f ca="1">+WORLDCUP!BD61</f>
        <v>Paraguay</v>
      </c>
      <c r="I233" s="9" t="str">
        <f ca="1">+WORLDCUP!BD69</f>
        <v>Panama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Uruguay</v>
      </c>
      <c r="D234" s="9" t="str">
        <f ca="1">+WORLDCUP!BD64</f>
        <v>Iran</v>
      </c>
      <c r="E234" s="9" t="str">
        <f ca="1">+WORLDCUP!BD66</f>
        <v>Norway</v>
      </c>
      <c r="F234" s="9" t="str">
        <f ca="1">+WORLDCUP!BD60</f>
        <v>Scotland</v>
      </c>
      <c r="G234" s="9" t="str">
        <f ca="1">+WORLDCUP!BD58</f>
        <v>Czech Republic</v>
      </c>
      <c r="H234" s="9" t="str">
        <f ca="1">+WORLDCUP!BD61</f>
        <v>Paraguay</v>
      </c>
      <c r="I234" s="9" t="str">
        <f ca="1">+WORLDCUP!BD69</f>
        <v>Panama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Uruguay</v>
      </c>
      <c r="D235" s="9" t="str">
        <f ca="1">+WORLDCUP!BD64</f>
        <v>Iran</v>
      </c>
      <c r="E235" s="9" t="str">
        <f ca="1">+WORLDCUP!BD67</f>
        <v>Austria</v>
      </c>
      <c r="F235" s="9" t="str">
        <f ca="1">+WORLDCUP!BD60</f>
        <v>Scotland</v>
      </c>
      <c r="G235" s="9" t="str">
        <f ca="1">+WORLDCUP!BD58</f>
        <v>Czech Republic</v>
      </c>
      <c r="H235" s="9" t="str">
        <f ca="1">+WORLDCUP!BD61</f>
        <v>Paraguay</v>
      </c>
      <c r="I235" s="9" t="str">
        <f ca="1">+WORLDCUP!BD69</f>
        <v>Panama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Uruguay</v>
      </c>
      <c r="D236" s="9" t="str">
        <f ca="1">+WORLDCUP!BD64</f>
        <v>Iran</v>
      </c>
      <c r="E236" s="9" t="str">
        <f ca="1">+WORLDCUP!BD67</f>
        <v>Austria</v>
      </c>
      <c r="F236" s="9" t="str">
        <f ca="1">+WORLDCUP!BD60</f>
        <v>Scotland</v>
      </c>
      <c r="G236" s="9" t="str">
        <f ca="1">+WORLDCUP!BD58</f>
        <v>Czech Republic</v>
      </c>
      <c r="H236" s="9" t="str">
        <f ca="1">+WORLDCUP!BD61</f>
        <v>Paraguay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Norway</v>
      </c>
      <c r="F237" s="9" t="str">
        <f ca="1">+WORLDCUP!BD61</f>
        <v>Paraguay</v>
      </c>
      <c r="G237" s="9" t="str">
        <f ca="1">+WORLDCUP!BD58</f>
        <v>Czech Republic</v>
      </c>
      <c r="H237" s="9" t="str">
        <f ca="1">+WORLDCUP!BD63</f>
        <v>Sweden</v>
      </c>
      <c r="I237" s="9" t="str">
        <f ca="1">+WORLDCUP!BD69</f>
        <v>Panama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Uruguay</v>
      </c>
      <c r="D238" s="9" t="str">
        <f ca="1">+WORLDCUP!BD67</f>
        <v>Austria</v>
      </c>
      <c r="E238" s="9" t="str">
        <f ca="1">+WORLDCUP!BD63</f>
        <v>Sweden</v>
      </c>
      <c r="F238" s="9" t="str">
        <f ca="1">+WORLDCUP!BD60</f>
        <v>Scotland</v>
      </c>
      <c r="G238" s="9" t="str">
        <f ca="1">+WORLDCUP!BD58</f>
        <v>Czech Republic</v>
      </c>
      <c r="H238" s="9" t="str">
        <f ca="1">+WORLDCUP!BD61</f>
        <v>Paraguay</v>
      </c>
      <c r="I238" s="9" t="str">
        <f ca="1">+WORLDCUP!BD69</f>
        <v>Panama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Uruguay</v>
      </c>
      <c r="D239" s="9" t="str">
        <f ca="1">+WORLDCUP!BD63</f>
        <v>Sweden</v>
      </c>
      <c r="E239" s="9" t="str">
        <f ca="1">+WORLDCUP!BD66</f>
        <v>Norway</v>
      </c>
      <c r="F239" s="9" t="str">
        <f ca="1">+WORLDCUP!BD60</f>
        <v>Scotland</v>
      </c>
      <c r="G239" s="9" t="str">
        <f ca="1">+WORLDCUP!BD58</f>
        <v>Czech Republic</v>
      </c>
      <c r="H239" s="9" t="str">
        <f ca="1">+WORLDCUP!BD61</f>
        <v>Paraguay</v>
      </c>
      <c r="I239" s="9" t="str">
        <f ca="1">+WORLDCUP!BD69</f>
        <v>Panama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Uruguay</v>
      </c>
      <c r="D240" s="9" t="str">
        <f ca="1">+WORLDCUP!BD67</f>
        <v>Austria</v>
      </c>
      <c r="E240" s="9" t="str">
        <f ca="1">+WORLDCUP!BD63</f>
        <v>Sweden</v>
      </c>
      <c r="F240" s="9" t="str">
        <f ca="1">+WORLDCUP!BD60</f>
        <v>Scotland</v>
      </c>
      <c r="G240" s="9" t="str">
        <f ca="1">+WORLDCUP!BD58</f>
        <v>Czech Republic</v>
      </c>
      <c r="H240" s="9" t="str">
        <f ca="1">+WORLDCUP!BD61</f>
        <v>Paraguay</v>
      </c>
      <c r="I240" s="9" t="str">
        <f ca="1">+WORLDCUP!BD69</f>
        <v>Panama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Uruguay</v>
      </c>
      <c r="D241" s="9" t="str">
        <f ca="1">+WORLDCUP!BD67</f>
        <v>Austria</v>
      </c>
      <c r="E241" s="9" t="str">
        <f ca="1">+WORLDCUP!BD63</f>
        <v>Sweden</v>
      </c>
      <c r="F241" s="9" t="str">
        <f ca="1">+WORLDCUP!BD60</f>
        <v>Scotland</v>
      </c>
      <c r="G241" s="9" t="str">
        <f ca="1">+WORLDCUP!BD58</f>
        <v>Czech Republic</v>
      </c>
      <c r="H241" s="9" t="str">
        <f ca="1">+WORLDCUP!BD61</f>
        <v>Paraguay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Austria</v>
      </c>
      <c r="F242" s="9" t="str">
        <f ca="1">+WORLDCUP!BD61</f>
        <v>Paraguay</v>
      </c>
      <c r="G242" s="9" t="str">
        <f ca="1">+WORLDCUP!BD58</f>
        <v>Czech Republic</v>
      </c>
      <c r="H242" s="9" t="str">
        <f ca="1">+WORLDCUP!BD63</f>
        <v>Sweden</v>
      </c>
      <c r="I242" s="9" t="str">
        <f ca="1">+WORLDCUP!BD69</f>
        <v>Panama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Paraguay</v>
      </c>
      <c r="G243" s="9" t="str">
        <f ca="1">+WORLDCUP!BD58</f>
        <v>Czech Republic</v>
      </c>
      <c r="H243" s="9" t="str">
        <f ca="1">+WORLDCUP!BD63</f>
        <v>Sweden</v>
      </c>
      <c r="I243" s="9" t="str">
        <f ca="1">+WORLDCUP!BD69</f>
        <v>Panama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Austria</v>
      </c>
      <c r="F244" s="9" t="str">
        <f ca="1">+WORLDCUP!BD61</f>
        <v>Paraguay</v>
      </c>
      <c r="G244" s="9" t="str">
        <f ca="1">+WORLDCUP!BD58</f>
        <v>Czech Republic</v>
      </c>
      <c r="H244" s="9" t="str">
        <f ca="1">+WORLDCUP!BD63</f>
        <v>Sweden</v>
      </c>
      <c r="I244" s="9" t="str">
        <f ca="1">+WORLDCUP!BD69</f>
        <v>Panama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Austria</v>
      </c>
      <c r="F245" s="9" t="str">
        <f ca="1">+WORLDCUP!BD61</f>
        <v>Paraguay</v>
      </c>
      <c r="G245" s="9" t="str">
        <f ca="1">+WORLDCUP!BD58</f>
        <v>Czech Republic</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Uruguay</v>
      </c>
      <c r="D246" s="9" t="str">
        <f ca="1">+WORLDCUP!BD64</f>
        <v>Iran</v>
      </c>
      <c r="E246" s="9" t="str">
        <f ca="1">+WORLDCUP!BD63</f>
        <v>Sweden</v>
      </c>
      <c r="F246" s="9" t="str">
        <f ca="1">+WORLDCUP!BD60</f>
        <v>Scotland</v>
      </c>
      <c r="G246" s="9" t="str">
        <f ca="1">+WORLDCUP!BD58</f>
        <v>Czech Republic</v>
      </c>
      <c r="H246" s="9" t="str">
        <f ca="1">+WORLDCUP!BD61</f>
        <v>Paraguay</v>
      </c>
      <c r="I246" s="9" t="str">
        <f ca="1">+WORLDCUP!BD69</f>
        <v>Panama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Austria</v>
      </c>
      <c r="F247" s="9" t="str">
        <f ca="1">+WORLDCUP!BD61</f>
        <v>Paraguay</v>
      </c>
      <c r="G247" s="9" t="str">
        <f ca="1">+WORLDCUP!BD58</f>
        <v>Czech Republic</v>
      </c>
      <c r="H247" s="9" t="str">
        <f ca="1">+WORLDCUP!BD63</f>
        <v>Sweden</v>
      </c>
      <c r="I247" s="9" t="str">
        <f ca="1">+WORLDCUP!BD69</f>
        <v>Panama</v>
      </c>
      <c r="J247" s="9" t="str">
        <f ca="1">+WORLDCUP!BD65</f>
        <v>Uruguay</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Uruguay</v>
      </c>
      <c r="D248" s="9" t="str">
        <f ca="1">+WORLDCUP!BD64</f>
        <v>Iran</v>
      </c>
      <c r="E248" s="9" t="str">
        <f ca="1">+WORLDCUP!BD67</f>
        <v>Austria</v>
      </c>
      <c r="F248" s="9" t="str">
        <f ca="1">+WORLDCUP!BD60</f>
        <v>Scotland</v>
      </c>
      <c r="G248" s="9" t="str">
        <f ca="1">+WORLDCUP!BD58</f>
        <v>Czech Republic</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Uruguay</v>
      </c>
      <c r="D249" s="9" t="str">
        <f ca="1">+WORLDCUP!BD64</f>
        <v>Iran</v>
      </c>
      <c r="E249" s="9" t="str">
        <f ca="1">+WORLDCUP!BD63</f>
        <v>Sweden</v>
      </c>
      <c r="F249" s="9" t="str">
        <f ca="1">+WORLDCUP!BD60</f>
        <v>Scotland</v>
      </c>
      <c r="G249" s="9" t="str">
        <f ca="1">+WORLDCUP!BD58</f>
        <v>Czech Republic</v>
      </c>
      <c r="H249" s="9" t="str">
        <f ca="1">+WORLDCUP!BD61</f>
        <v>Paraguay</v>
      </c>
      <c r="I249" s="9" t="str">
        <f ca="1">+WORLDCUP!BD69</f>
        <v>Panama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Uruguay</v>
      </c>
      <c r="D250" s="9" t="str">
        <f ca="1">+WORLDCUP!BD64</f>
        <v>Iran</v>
      </c>
      <c r="E250" s="9" t="str">
        <f ca="1">+WORLDCUP!BD63</f>
        <v>Sweden</v>
      </c>
      <c r="F250" s="9" t="str">
        <f ca="1">+WORLDCUP!BD60</f>
        <v>Scotland</v>
      </c>
      <c r="G250" s="9" t="str">
        <f ca="1">+WORLDCUP!BD58</f>
        <v>Czech Republic</v>
      </c>
      <c r="H250" s="9" t="str">
        <f ca="1">+WORLDCUP!BD61</f>
        <v>Paraguay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Uruguay</v>
      </c>
      <c r="D251" s="9" t="str">
        <f ca="1">+WORLDCUP!BD64</f>
        <v>Iran</v>
      </c>
      <c r="E251" s="9" t="str">
        <f ca="1">+WORLDCUP!BD67</f>
        <v>Austria</v>
      </c>
      <c r="F251" s="9" t="str">
        <f ca="1">+WORLDCUP!BD60</f>
        <v>Scotland</v>
      </c>
      <c r="G251" s="9" t="str">
        <f ca="1">+WORLDCUP!BD58</f>
        <v>Czech Republic</v>
      </c>
      <c r="H251" s="9" t="str">
        <f ca="1">+WORLDCUP!BD63</f>
        <v>Sweden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Austria</v>
      </c>
      <c r="E252" s="9" t="str">
        <f ca="1">+WORLDCUP!BD66</f>
        <v>Norway</v>
      </c>
      <c r="F252" s="9" t="str">
        <f ca="1">+WORLDCUP!BD60</f>
        <v>Scotland</v>
      </c>
      <c r="G252" s="9" t="str">
        <f ca="1">+WORLDCUP!BD58</f>
        <v>Czech Republic</v>
      </c>
      <c r="H252" s="9" t="str">
        <f ca="1">+WORLDCUP!BD61</f>
        <v>Paraguay</v>
      </c>
      <c r="I252" s="9" t="str">
        <f ca="1">+WORLDCUP!BD69</f>
        <v>Panama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Uruguay</v>
      </c>
      <c r="D253" s="9" t="str">
        <f ca="1">+WORLDCUP!BD67</f>
        <v>Austria</v>
      </c>
      <c r="E253" s="9" t="str">
        <f ca="1">+WORLDCUP!BD62</f>
        <v>Curaçao</v>
      </c>
      <c r="F253" s="9" t="str">
        <f ca="1">+WORLDCUP!BD60</f>
        <v>Scotland</v>
      </c>
      <c r="G253" s="9" t="str">
        <f ca="1">+WORLDCUP!BD58</f>
        <v>Czech Republic</v>
      </c>
      <c r="H253" s="9" t="str">
        <f ca="1">+WORLDCUP!BD61</f>
        <v>Paraguay</v>
      </c>
      <c r="I253" s="9" t="str">
        <f ca="1">+WORLDCUP!BD69</f>
        <v>Panama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Uruguay</v>
      </c>
      <c r="D254" s="9" t="str">
        <f ca="1">+WORLDCUP!BD62</f>
        <v>Curaçao</v>
      </c>
      <c r="E254" s="9" t="str">
        <f ca="1">+WORLDCUP!BD66</f>
        <v>Norway</v>
      </c>
      <c r="F254" s="9" t="str">
        <f ca="1">+WORLDCUP!BD60</f>
        <v>Scotland</v>
      </c>
      <c r="G254" s="9" t="str">
        <f ca="1">+WORLDCUP!BD58</f>
        <v>Czech Republic</v>
      </c>
      <c r="H254" s="9" t="str">
        <f ca="1">+WORLDCUP!BD61</f>
        <v>Paraguay</v>
      </c>
      <c r="I254" s="9" t="str">
        <f ca="1">+WORLDCUP!BD69</f>
        <v>Panama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Uruguay</v>
      </c>
      <c r="D255" s="9" t="str">
        <f ca="1">+WORLDCUP!BD67</f>
        <v>Austria</v>
      </c>
      <c r="E255" s="9" t="str">
        <f ca="1">+WORLDCUP!BD62</f>
        <v>Curaçao</v>
      </c>
      <c r="F255" s="9" t="str">
        <f ca="1">+WORLDCUP!BD60</f>
        <v>Scotland</v>
      </c>
      <c r="G255" s="9" t="str">
        <f ca="1">+WORLDCUP!BD58</f>
        <v>Czech Republic</v>
      </c>
      <c r="H255" s="9" t="str">
        <f ca="1">+WORLDCUP!BD61</f>
        <v>Paraguay</v>
      </c>
      <c r="I255" s="9" t="str">
        <f ca="1">+WORLDCUP!BD69</f>
        <v>Panama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Uruguay</v>
      </c>
      <c r="D256" s="9" t="str">
        <f ca="1">+WORLDCUP!BD67</f>
        <v>Austria</v>
      </c>
      <c r="E256" s="9" t="str">
        <f ca="1">+WORLDCUP!BD62</f>
        <v>Curaçao</v>
      </c>
      <c r="F256" s="9" t="str">
        <f ca="1">+WORLDCUP!BD60</f>
        <v>Scotland</v>
      </c>
      <c r="G256" s="9" t="str">
        <f ca="1">+WORLDCUP!BD58</f>
        <v>Czech Republic</v>
      </c>
      <c r="H256" s="9" t="str">
        <f ca="1">+WORLDCUP!BD61</f>
        <v>Paraguay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Iran</v>
      </c>
      <c r="E257" s="9" t="str">
        <f ca="1">+WORLDCUP!BD67</f>
        <v>Austria</v>
      </c>
      <c r="F257" s="9" t="str">
        <f ca="1">+WORLDCUP!BD60</f>
        <v>Scotland</v>
      </c>
      <c r="G257" s="9" t="str">
        <f ca="1">+WORLDCUP!BD58</f>
        <v>Czech Republic</v>
      </c>
      <c r="H257" s="9" t="str">
        <f ca="1">+WORLDCUP!BD61</f>
        <v>Paraguay</v>
      </c>
      <c r="I257" s="9" t="str">
        <f ca="1">+WORLDCUP!BD69</f>
        <v>Panama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Iran</v>
      </c>
      <c r="E258" s="9" t="str">
        <f ca="1">+WORLDCUP!BD66</f>
        <v>Norway</v>
      </c>
      <c r="F258" s="9" t="str">
        <f ca="1">+WORLDCUP!BD60</f>
        <v>Scotland</v>
      </c>
      <c r="G258" s="9" t="str">
        <f ca="1">+WORLDCUP!BD58</f>
        <v>Czech Republic</v>
      </c>
      <c r="H258" s="9" t="str">
        <f ca="1">+WORLDCUP!BD61</f>
        <v>Paraguay</v>
      </c>
      <c r="I258" s="9" t="str">
        <f ca="1">+WORLDCUP!BD69</f>
        <v>Panama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Iran</v>
      </c>
      <c r="E259" s="9" t="str">
        <f ca="1">+WORLDCUP!BD67</f>
        <v>Austria</v>
      </c>
      <c r="F259" s="9" t="str">
        <f ca="1">+WORLDCUP!BD60</f>
        <v>Scotland</v>
      </c>
      <c r="G259" s="9" t="str">
        <f ca="1">+WORLDCUP!BD58</f>
        <v>Czech Republic</v>
      </c>
      <c r="H259" s="9" t="str">
        <f ca="1">+WORLDCUP!BD61</f>
        <v>Paraguay</v>
      </c>
      <c r="I259" s="9" t="str">
        <f ca="1">+WORLDCUP!BD69</f>
        <v>Panama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Iran</v>
      </c>
      <c r="E260" s="9" t="str">
        <f ca="1">+WORLDCUP!BD67</f>
        <v>Austria</v>
      </c>
      <c r="F260" s="9" t="str">
        <f ca="1">+WORLDCUP!BD60</f>
        <v>Scotland</v>
      </c>
      <c r="G260" s="9" t="str">
        <f ca="1">+WORLDCUP!BD58</f>
        <v>Czech Republic</v>
      </c>
      <c r="H260" s="9" t="str">
        <f ca="1">+WORLDCUP!BD61</f>
        <v>Paraguay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Uruguay</v>
      </c>
      <c r="D261" s="9" t="str">
        <f ca="1">+WORLDCUP!BD64</f>
        <v>Iran</v>
      </c>
      <c r="E261" s="9" t="str">
        <f ca="1">+WORLDCUP!BD62</f>
        <v>Curaçao</v>
      </c>
      <c r="F261" s="9" t="str">
        <f ca="1">+WORLDCUP!BD60</f>
        <v>Scotland</v>
      </c>
      <c r="G261" s="9" t="str">
        <f ca="1">+WORLDCUP!BD58</f>
        <v>Czech Republic</v>
      </c>
      <c r="H261" s="9" t="str">
        <f ca="1">+WORLDCUP!BD61</f>
        <v>Paraguay</v>
      </c>
      <c r="I261" s="9" t="str">
        <f ca="1">+WORLDCUP!BD69</f>
        <v>Panama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Uruguay</v>
      </c>
      <c r="D262" s="9" t="str">
        <f ca="1">+WORLDCUP!BD64</f>
        <v>Iran</v>
      </c>
      <c r="E262" s="9" t="str">
        <f ca="1">+WORLDCUP!BD67</f>
        <v>Austria</v>
      </c>
      <c r="F262" s="9" t="str">
        <f ca="1">+WORLDCUP!BD60</f>
        <v>Scotland</v>
      </c>
      <c r="G262" s="9" t="str">
        <f ca="1">+WORLDCUP!BD58</f>
        <v>Czech Republic</v>
      </c>
      <c r="H262" s="9" t="str">
        <f ca="1">+WORLDCUP!BD61</f>
        <v>Paraguay</v>
      </c>
      <c r="I262" s="9" t="str">
        <f ca="1">+WORLDCUP!BD69</f>
        <v>Panama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Uruguay</v>
      </c>
      <c r="D263" s="9" t="str">
        <f ca="1">+WORLDCUP!BD64</f>
        <v>Iran</v>
      </c>
      <c r="E263" s="9" t="str">
        <f ca="1">+WORLDCUP!BD67</f>
        <v>Austria</v>
      </c>
      <c r="F263" s="9" t="str">
        <f ca="1">+WORLDCUP!BD60</f>
        <v>Scotland</v>
      </c>
      <c r="G263" s="9" t="str">
        <f ca="1">+WORLDCUP!BD58</f>
        <v>Czech Republic</v>
      </c>
      <c r="H263" s="9" t="str">
        <f ca="1">+WORLDCUP!BD61</f>
        <v>Paraguay</v>
      </c>
      <c r="I263" s="9" t="str">
        <f ca="1">+WORLDCUP!BD62</f>
        <v>Curaçao</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Uruguay</v>
      </c>
      <c r="D264" s="9" t="str">
        <f ca="1">+WORLDCUP!BD64</f>
        <v>Iran</v>
      </c>
      <c r="E264" s="9" t="str">
        <f ca="1">+WORLDCUP!BD62</f>
        <v>Curaçao</v>
      </c>
      <c r="F264" s="9" t="str">
        <f ca="1">+WORLDCUP!BD60</f>
        <v>Scotland</v>
      </c>
      <c r="G264" s="9" t="str">
        <f ca="1">+WORLDCUP!BD58</f>
        <v>Czech Republic</v>
      </c>
      <c r="H264" s="9" t="str">
        <f ca="1">+WORLDCUP!BD61</f>
        <v>Paraguay</v>
      </c>
      <c r="I264" s="9" t="str">
        <f ca="1">+WORLDCUP!BD69</f>
        <v>Panama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Uruguay</v>
      </c>
      <c r="D265" s="9" t="str">
        <f ca="1">+WORLDCUP!BD64</f>
        <v>Iran</v>
      </c>
      <c r="E265" s="9" t="str">
        <f ca="1">+WORLDCUP!BD62</f>
        <v>Curaçao</v>
      </c>
      <c r="F265" s="9" t="str">
        <f ca="1">+WORLDCUP!BD60</f>
        <v>Scotland</v>
      </c>
      <c r="G265" s="9" t="str">
        <f ca="1">+WORLDCUP!BD58</f>
        <v>Czech Republic</v>
      </c>
      <c r="H265" s="9" t="str">
        <f ca="1">+WORLDCUP!BD61</f>
        <v>Paraguay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Uruguay</v>
      </c>
      <c r="D266" s="9" t="str">
        <f ca="1">+WORLDCUP!BD64</f>
        <v>Iran</v>
      </c>
      <c r="E266" s="9" t="str">
        <f ca="1">+WORLDCUP!BD67</f>
        <v>Austria</v>
      </c>
      <c r="F266" s="9" t="str">
        <f ca="1">+WORLDCUP!BD60</f>
        <v>Scotland</v>
      </c>
      <c r="G266" s="9" t="str">
        <f ca="1">+WORLDCUP!BD58</f>
        <v>Czech Republic</v>
      </c>
      <c r="H266" s="9" t="str">
        <f ca="1">+WORLDCUP!BD61</f>
        <v>Paraguay</v>
      </c>
      <c r="I266" s="9" t="str">
        <f ca="1">+WORLDCUP!BD62</f>
        <v>Curaçao</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Curaçao</v>
      </c>
      <c r="F267" s="9" t="str">
        <f ca="1">+WORLDCUP!BD61</f>
        <v>Paraguay</v>
      </c>
      <c r="G267" s="9" t="str">
        <f ca="1">+WORLDCUP!BD58</f>
        <v>Czech Republic</v>
      </c>
      <c r="H267" s="9" t="str">
        <f ca="1">+WORLDCUP!BD63</f>
        <v>Sweden</v>
      </c>
      <c r="I267" s="9" t="str">
        <f ca="1">+WORLDCUP!BD69</f>
        <v>Panama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Norway</v>
      </c>
      <c r="F268" s="9" t="str">
        <f ca="1">+WORLDCUP!BD61</f>
        <v>Paraguay</v>
      </c>
      <c r="G268" s="9" t="str">
        <f ca="1">+WORLDCUP!BD58</f>
        <v>Czech Republic</v>
      </c>
      <c r="H268" s="9" t="str">
        <f ca="1">+WORLDCUP!BD63</f>
        <v>Sweden</v>
      </c>
      <c r="I268" s="9" t="str">
        <f ca="1">+WORLDCUP!BD69</f>
        <v>Panama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Curaçao</v>
      </c>
      <c r="F269" s="9" t="str">
        <f ca="1">+WORLDCUP!BD61</f>
        <v>Paraguay</v>
      </c>
      <c r="G269" s="9" t="str">
        <f ca="1">+WORLDCUP!BD58</f>
        <v>Czech Republic</v>
      </c>
      <c r="H269" s="9" t="str">
        <f ca="1">+WORLDCUP!BD63</f>
        <v>Sweden</v>
      </c>
      <c r="I269" s="9" t="str">
        <f ca="1">+WORLDCUP!BD69</f>
        <v>Panama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Curaçao</v>
      </c>
      <c r="F270" s="9" t="str">
        <f ca="1">+WORLDCUP!BD61</f>
        <v>Paraguay</v>
      </c>
      <c r="G270" s="9" t="str">
        <f ca="1">+WORLDCUP!BD58</f>
        <v>Czech Republic</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Uruguay</v>
      </c>
      <c r="D271" s="9" t="str">
        <f ca="1">+WORLDCUP!BD62</f>
        <v>Curaçao</v>
      </c>
      <c r="E271" s="9" t="str">
        <f ca="1">+WORLDCUP!BD63</f>
        <v>Sweden</v>
      </c>
      <c r="F271" s="9" t="str">
        <f ca="1">+WORLDCUP!BD60</f>
        <v>Scotland</v>
      </c>
      <c r="G271" s="9" t="str">
        <f ca="1">+WORLDCUP!BD58</f>
        <v>Czech Republic</v>
      </c>
      <c r="H271" s="9" t="str">
        <f ca="1">+WORLDCUP!BD61</f>
        <v>Paraguay</v>
      </c>
      <c r="I271" s="9" t="str">
        <f ca="1">+WORLDCUP!BD69</f>
        <v>Panama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Uruguay</v>
      </c>
      <c r="D272" s="9" t="str">
        <f ca="1">+WORLDCUP!BD67</f>
        <v>Austria</v>
      </c>
      <c r="E272" s="9" t="str">
        <f ca="1">+WORLDCUP!BD63</f>
        <v>Sweden</v>
      </c>
      <c r="F272" s="9" t="str">
        <f ca="1">+WORLDCUP!BD60</f>
        <v>Scotland</v>
      </c>
      <c r="G272" s="9" t="str">
        <f ca="1">+WORLDCUP!BD58</f>
        <v>Czech Republic</v>
      </c>
      <c r="H272" s="9" t="str">
        <f ca="1">+WORLDCUP!BD61</f>
        <v>Paraguay</v>
      </c>
      <c r="I272" s="9" t="str">
        <f ca="1">+WORLDCUP!BD69</f>
        <v>Panama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Uruguay</v>
      </c>
      <c r="D273" s="9" t="str">
        <f ca="1">+WORLDCUP!BD67</f>
        <v>Austria</v>
      </c>
      <c r="E273" s="9" t="str">
        <f ca="1">+WORLDCUP!BD62</f>
        <v>Curaçao</v>
      </c>
      <c r="F273" s="9" t="str">
        <f ca="1">+WORLDCUP!BD60</f>
        <v>Scotland</v>
      </c>
      <c r="G273" s="9" t="str">
        <f ca="1">+WORLDCUP!BD58</f>
        <v>Czech Republic</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Uruguay</v>
      </c>
      <c r="D274" s="9" t="str">
        <f ca="1">+WORLDCUP!BD62</f>
        <v>Curaçao</v>
      </c>
      <c r="E274" s="9" t="str">
        <f ca="1">+WORLDCUP!BD63</f>
        <v>Sweden</v>
      </c>
      <c r="F274" s="9" t="str">
        <f ca="1">+WORLDCUP!BD60</f>
        <v>Scotland</v>
      </c>
      <c r="G274" s="9" t="str">
        <f ca="1">+WORLDCUP!BD58</f>
        <v>Czech Republic</v>
      </c>
      <c r="H274" s="9" t="str">
        <f ca="1">+WORLDCUP!BD61</f>
        <v>Paraguay</v>
      </c>
      <c r="I274" s="9" t="str">
        <f ca="1">+WORLDCUP!BD69</f>
        <v>Panama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Uruguay</v>
      </c>
      <c r="D275" s="9" t="str">
        <f ca="1">+WORLDCUP!BD62</f>
        <v>Curaçao</v>
      </c>
      <c r="E275" s="9" t="str">
        <f ca="1">+WORLDCUP!BD63</f>
        <v>Sweden</v>
      </c>
      <c r="F275" s="9" t="str">
        <f ca="1">+WORLDCUP!BD60</f>
        <v>Scotland</v>
      </c>
      <c r="G275" s="9" t="str">
        <f ca="1">+WORLDCUP!BD58</f>
        <v>Czech Republic</v>
      </c>
      <c r="H275" s="9" t="str">
        <f ca="1">+WORLDCUP!BD61</f>
        <v>Paraguay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Uruguay</v>
      </c>
      <c r="D276" s="9" t="str">
        <f ca="1">+WORLDCUP!BD67</f>
        <v>Austria</v>
      </c>
      <c r="E276" s="9" t="str">
        <f ca="1">+WORLDCUP!BD62</f>
        <v>Curaçao</v>
      </c>
      <c r="F276" s="9" t="str">
        <f ca="1">+WORLDCUP!BD60</f>
        <v>Scotland</v>
      </c>
      <c r="G276" s="9" t="str">
        <f ca="1">+WORLDCUP!BD58</f>
        <v>Czech Republic</v>
      </c>
      <c r="H276" s="9" t="str">
        <f ca="1">+WORLDCUP!BD63</f>
        <v>Sweden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Curaçao</v>
      </c>
      <c r="F277" s="9" t="str">
        <f ca="1">+WORLDCUP!BD61</f>
        <v>Paraguay</v>
      </c>
      <c r="G277" s="9" t="str">
        <f ca="1">+WORLDCUP!BD58</f>
        <v>Czech Republic</v>
      </c>
      <c r="H277" s="9" t="str">
        <f ca="1">+WORLDCUP!BD63</f>
        <v>Sweden</v>
      </c>
      <c r="I277" s="9" t="str">
        <f ca="1">+WORLDCUP!BD69</f>
        <v>Panama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Austria</v>
      </c>
      <c r="F278" s="9" t="str">
        <f ca="1">+WORLDCUP!BD61</f>
        <v>Paraguay</v>
      </c>
      <c r="G278" s="9" t="str">
        <f ca="1">+WORLDCUP!BD58</f>
        <v>Czech Republic</v>
      </c>
      <c r="H278" s="9" t="str">
        <f ca="1">+WORLDCUP!BD63</f>
        <v>Sweden</v>
      </c>
      <c r="I278" s="9" t="str">
        <f ca="1">+WORLDCUP!BD69</f>
        <v>Panama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Austria</v>
      </c>
      <c r="F279" s="9" t="str">
        <f ca="1">+WORLDCUP!BD61</f>
        <v>Paraguay</v>
      </c>
      <c r="G279" s="9" t="str">
        <f ca="1">+WORLDCUP!BD58</f>
        <v>Czech Republic</v>
      </c>
      <c r="H279" s="9" t="str">
        <f ca="1">+WORLDCUP!BD63</f>
        <v>Sweden</v>
      </c>
      <c r="I279" s="9" t="str">
        <f ca="1">+WORLDCUP!BD62</f>
        <v>Curaçao</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Curaçao</v>
      </c>
      <c r="F280" s="9" t="str">
        <f ca="1">+WORLDCUP!BD61</f>
        <v>Paraguay</v>
      </c>
      <c r="G280" s="9" t="str">
        <f ca="1">+WORLDCUP!BD58</f>
        <v>Czech Republic</v>
      </c>
      <c r="H280" s="9" t="str">
        <f ca="1">+WORLDCUP!BD63</f>
        <v>Sweden</v>
      </c>
      <c r="I280" s="9" t="str">
        <f ca="1">+WORLDCUP!BD69</f>
        <v>Panama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Curaçao</v>
      </c>
      <c r="F281" s="9" t="str">
        <f ca="1">+WORLDCUP!BD61</f>
        <v>Paraguay</v>
      </c>
      <c r="G281" s="9" t="str">
        <f ca="1">+WORLDCUP!BD58</f>
        <v>Czech Republic</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Austria</v>
      </c>
      <c r="F282" s="9" t="str">
        <f ca="1">+WORLDCUP!BD61</f>
        <v>Paraguay</v>
      </c>
      <c r="G282" s="9" t="str">
        <f ca="1">+WORLDCUP!BD58</f>
        <v>Czech Republic</v>
      </c>
      <c r="H282" s="9" t="str">
        <f ca="1">+WORLDCUP!BD63</f>
        <v>Sweden</v>
      </c>
      <c r="I282" s="9" t="str">
        <f ca="1">+WORLDCUP!BD62</f>
        <v>Curaçao</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Uruguay</v>
      </c>
      <c r="D283" s="9" t="str">
        <f ca="1">+WORLDCUP!BD64</f>
        <v>Iran</v>
      </c>
      <c r="E283" s="9" t="str">
        <f ca="1">+WORLDCUP!BD63</f>
        <v>Sweden</v>
      </c>
      <c r="F283" s="9" t="str">
        <f ca="1">+WORLDCUP!BD60</f>
        <v>Scotland</v>
      </c>
      <c r="G283" s="9" t="str">
        <f ca="1">+WORLDCUP!BD58</f>
        <v>Czech Republic</v>
      </c>
      <c r="H283" s="9" t="str">
        <f ca="1">+WORLDCUP!BD61</f>
        <v>Paraguay</v>
      </c>
      <c r="I283" s="9" t="str">
        <f ca="1">+WORLDCUP!BD69</f>
        <v>Panama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Uruguay</v>
      </c>
      <c r="D284" s="9" t="str">
        <f ca="1">+WORLDCUP!BD64</f>
        <v>Iran</v>
      </c>
      <c r="E284" s="9" t="str">
        <f ca="1">+WORLDCUP!BD62</f>
        <v>Curaçao</v>
      </c>
      <c r="F284" s="9" t="str">
        <f ca="1">+WORLDCUP!BD60</f>
        <v>Scotland</v>
      </c>
      <c r="G284" s="9" t="str">
        <f ca="1">+WORLDCUP!BD58</f>
        <v>Czech Republic</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Uruguay</v>
      </c>
      <c r="D285" s="9" t="str">
        <f ca="1">+WORLDCUP!BD64</f>
        <v>Iran</v>
      </c>
      <c r="E285" s="9" t="str">
        <f ca="1">+WORLDCUP!BD67</f>
        <v>Austria</v>
      </c>
      <c r="F285" s="9" t="str">
        <f ca="1">+WORLDCUP!BD60</f>
        <v>Scotland</v>
      </c>
      <c r="G285" s="9" t="str">
        <f ca="1">+WORLDCUP!BD58</f>
        <v>Czech Republic</v>
      </c>
      <c r="H285" s="9" t="str">
        <f ca="1">+WORLDCUP!BD63</f>
        <v>Sweden</v>
      </c>
      <c r="I285" s="9" t="str">
        <f ca="1">+WORLDCUP!BD61</f>
        <v>Paraguay</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Uruguay</v>
      </c>
      <c r="D286" s="9" t="str">
        <f ca="1">+WORLDCUP!BD64</f>
        <v>Iran</v>
      </c>
      <c r="E286" s="9" t="str">
        <f ca="1">+WORLDCUP!BD62</f>
        <v>Curaçao</v>
      </c>
      <c r="F286" s="9" t="str">
        <f ca="1">+WORLDCUP!BD60</f>
        <v>Scotland</v>
      </c>
      <c r="G286" s="9" t="str">
        <f ca="1">+WORLDCUP!BD58</f>
        <v>Czech Republic</v>
      </c>
      <c r="H286" s="9" t="str">
        <f ca="1">+WORLDCUP!BD63</f>
        <v>Sweden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Uruguay</v>
      </c>
      <c r="D287" s="9" t="str">
        <f ca="1">+WORLDCUP!BD67</f>
        <v>Austria</v>
      </c>
      <c r="E287" s="9" t="str">
        <f ca="1">+WORLDCUP!BD59</f>
        <v>Qatar</v>
      </c>
      <c r="F287" s="9" t="str">
        <f ca="1">+WORLDCUP!BD58</f>
        <v>Czech Republic</v>
      </c>
      <c r="G287" s="9" t="str">
        <f ca="1">+WORLDCUP!BD66</f>
        <v>Norway</v>
      </c>
      <c r="H287" s="9" t="str">
        <f ca="1">+WORLDCUP!BD64</f>
        <v>Iran</v>
      </c>
      <c r="I287" s="9" t="str">
        <f ca="1">+WORLDCUP!BD69</f>
        <v>Panama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Uruguay</v>
      </c>
      <c r="D288" s="9" t="str">
        <f ca="1">+WORLDCUP!BD67</f>
        <v>Austria</v>
      </c>
      <c r="E288" s="9" t="str">
        <f ca="1">+WORLDCUP!BD59</f>
        <v>Qatar</v>
      </c>
      <c r="F288" s="9" t="str">
        <f ca="1">+WORLDCUP!BD58</f>
        <v>Czech Republic</v>
      </c>
      <c r="G288" s="9" t="str">
        <f ca="1">+WORLDCUP!BD66</f>
        <v>Norway</v>
      </c>
      <c r="H288" s="9" t="str">
        <f ca="1">+WORLDCUP!BD63</f>
        <v>Sweden</v>
      </c>
      <c r="I288" s="9" t="str">
        <f ca="1">+WORLDCUP!BD69</f>
        <v>Panama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Austria</v>
      </c>
      <c r="E289" s="9" t="str">
        <f ca="1">+WORLDCUP!BD59</f>
        <v>Qatar</v>
      </c>
      <c r="F289" s="9" t="str">
        <f ca="1">+WORLDCUP!BD63</f>
        <v>Sweden</v>
      </c>
      <c r="G289" s="9" t="str">
        <f ca="1">+WORLDCUP!BD58</f>
        <v>Czech Republic</v>
      </c>
      <c r="H289" s="9" t="str">
        <f ca="1">+WORLDCUP!BD64</f>
        <v>Iran</v>
      </c>
      <c r="I289" s="9" t="str">
        <f ca="1">+WORLDCUP!BD69</f>
        <v>Panama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Uruguay</v>
      </c>
      <c r="D290" s="9" t="str">
        <f ca="1">+WORLDCUP!BD67</f>
        <v>Austria</v>
      </c>
      <c r="E290" s="9" t="str">
        <f ca="1">+WORLDCUP!BD59</f>
        <v>Qatar</v>
      </c>
      <c r="F290" s="9" t="str">
        <f ca="1">+WORLDCUP!BD63</f>
        <v>Sweden</v>
      </c>
      <c r="G290" s="9" t="str">
        <f ca="1">+WORLDCUP!BD58</f>
        <v>Czech Republic</v>
      </c>
      <c r="H290" s="9" t="str">
        <f ca="1">+WORLDCUP!BD64</f>
        <v>Iran</v>
      </c>
      <c r="I290" s="9" t="str">
        <f ca="1">+WORLDCUP!BD69</f>
        <v>Panama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Uruguay</v>
      </c>
      <c r="D291" s="9" t="str">
        <f ca="1">+WORLDCUP!BD64</f>
        <v>Iran</v>
      </c>
      <c r="E291" s="9" t="str">
        <f ca="1">+WORLDCUP!BD59</f>
        <v>Qatar</v>
      </c>
      <c r="F291" s="9" t="str">
        <f ca="1">+WORLDCUP!BD58</f>
        <v>Czech Republic</v>
      </c>
      <c r="G291" s="9" t="str">
        <f ca="1">+WORLDCUP!BD66</f>
        <v>Norway</v>
      </c>
      <c r="H291" s="9" t="str">
        <f ca="1">+WORLDCUP!BD63</f>
        <v>Sweden</v>
      </c>
      <c r="I291" s="9" t="str">
        <f ca="1">+WORLDCUP!BD69</f>
        <v>Panama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Uruguay</v>
      </c>
      <c r="D292" s="9" t="str">
        <f ca="1">+WORLDCUP!BD67</f>
        <v>Austria</v>
      </c>
      <c r="E292" s="9" t="str">
        <f ca="1">+WORLDCUP!BD59</f>
        <v>Qatar</v>
      </c>
      <c r="F292" s="9" t="str">
        <f ca="1">+WORLDCUP!BD63</f>
        <v>Sweden</v>
      </c>
      <c r="G292" s="9" t="str">
        <f ca="1">+WORLDCUP!BD58</f>
        <v>Czech Republic</v>
      </c>
      <c r="H292" s="9" t="str">
        <f ca="1">+WORLDCUP!BD64</f>
        <v>Iran</v>
      </c>
      <c r="I292" s="9" t="str">
        <f ca="1">+WORLDCUP!BD69</f>
        <v>Panama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Uruguay</v>
      </c>
      <c r="D293" s="9" t="str">
        <f ca="1">+WORLDCUP!BD67</f>
        <v>Austria</v>
      </c>
      <c r="E293" s="9" t="str">
        <f ca="1">+WORLDCUP!BD59</f>
        <v>Qatar</v>
      </c>
      <c r="F293" s="9" t="str">
        <f ca="1">+WORLDCUP!BD63</f>
        <v>Sweden</v>
      </c>
      <c r="G293" s="9" t="str">
        <f ca="1">+WORLDCUP!BD58</f>
        <v>Czech Republic</v>
      </c>
      <c r="H293" s="9" t="str">
        <f ca="1">+WORLDCUP!BD64</f>
        <v>Iran</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Austria</v>
      </c>
      <c r="E294" s="9" t="str">
        <f ca="1">+WORLDCUP!BD59</f>
        <v>Qatar</v>
      </c>
      <c r="F294" s="9" t="str">
        <f ca="1">+WORLDCUP!BD58</f>
        <v>Czech Republic</v>
      </c>
      <c r="G294" s="9" t="str">
        <f ca="1">+WORLDCUP!BD66</f>
        <v>Norway</v>
      </c>
      <c r="H294" s="9" t="str">
        <f ca="1">+WORLDCUP!BD65</f>
        <v>Uruguay</v>
      </c>
      <c r="I294" s="9" t="str">
        <f ca="1">+WORLDCUP!BD69</f>
        <v>Panama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Austria</v>
      </c>
      <c r="E295" s="9" t="str">
        <f ca="1">+WORLDCUP!BD59</f>
        <v>Qatar</v>
      </c>
      <c r="F295" s="9" t="str">
        <f ca="1">+WORLDCUP!BD58</f>
        <v>Czech Republic</v>
      </c>
      <c r="G295" s="9" t="str">
        <f ca="1">+WORLDCUP!BD66</f>
        <v>Norway</v>
      </c>
      <c r="H295" s="9" t="str">
        <f ca="1">+WORLDCUP!BD64</f>
        <v>Iran</v>
      </c>
      <c r="I295" s="9" t="str">
        <f ca="1">+WORLDCUP!BD69</f>
        <v>Panama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Austria</v>
      </c>
      <c r="E296" s="9" t="str">
        <f ca="1">+WORLDCUP!BD59</f>
        <v>Qatar</v>
      </c>
      <c r="F296" s="9" t="str">
        <f ca="1">+WORLDCUP!BD58</f>
        <v>Czech Republic</v>
      </c>
      <c r="G296" s="9" t="str">
        <f ca="1">+WORLDCUP!BD65</f>
        <v>Uruguay</v>
      </c>
      <c r="H296" s="9" t="str">
        <f ca="1">+WORLDCUP!BD64</f>
        <v>Iran</v>
      </c>
      <c r="I296" s="9" t="str">
        <f ca="1">+WORLDCUP!BD69</f>
        <v>Panama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Iran</v>
      </c>
      <c r="E297" s="9" t="str">
        <f ca="1">+WORLDCUP!BD59</f>
        <v>Qatar</v>
      </c>
      <c r="F297" s="9" t="str">
        <f ca="1">+WORLDCUP!BD58</f>
        <v>Czech Republic</v>
      </c>
      <c r="G297" s="9" t="str">
        <f ca="1">+WORLDCUP!BD66</f>
        <v>Norway</v>
      </c>
      <c r="H297" s="9" t="str">
        <f ca="1">+WORLDCUP!BD65</f>
        <v>Uruguay</v>
      </c>
      <c r="I297" s="9" t="str">
        <f ca="1">+WORLDCUP!BD69</f>
        <v>Panama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Austria</v>
      </c>
      <c r="E298" s="9" t="str">
        <f ca="1">+WORLDCUP!BD59</f>
        <v>Qatar</v>
      </c>
      <c r="F298" s="9" t="str">
        <f ca="1">+WORLDCUP!BD58</f>
        <v>Czech Republic</v>
      </c>
      <c r="G298" s="9" t="str">
        <f ca="1">+WORLDCUP!BD65</f>
        <v>Uruguay</v>
      </c>
      <c r="H298" s="9" t="str">
        <f ca="1">+WORLDCUP!BD64</f>
        <v>Iran</v>
      </c>
      <c r="I298" s="9" t="str">
        <f ca="1">+WORLDCUP!BD69</f>
        <v>Panama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Austria</v>
      </c>
      <c r="E299" s="9" t="str">
        <f ca="1">+WORLDCUP!BD59</f>
        <v>Qatar</v>
      </c>
      <c r="F299" s="9" t="str">
        <f ca="1">+WORLDCUP!BD58</f>
        <v>Czech Republic</v>
      </c>
      <c r="G299" s="9" t="str">
        <f ca="1">+WORLDCUP!BD65</f>
        <v>Uruguay</v>
      </c>
      <c r="H299" s="9" t="str">
        <f ca="1">+WORLDCUP!BD64</f>
        <v>Iran</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Austria</v>
      </c>
      <c r="E300" s="9" t="str">
        <f ca="1">+WORLDCUP!BD59</f>
        <v>Qatar</v>
      </c>
      <c r="F300" s="9" t="str">
        <f ca="1">+WORLDCUP!BD58</f>
        <v>Czech Republic</v>
      </c>
      <c r="G300" s="9" t="str">
        <f ca="1">+WORLDCUP!BD66</f>
        <v>Norway</v>
      </c>
      <c r="H300" s="9" t="str">
        <f ca="1">+WORLDCUP!BD63</f>
        <v>Sweden</v>
      </c>
      <c r="I300" s="9" t="str">
        <f ca="1">+WORLDCUP!BD69</f>
        <v>Panama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Austria</v>
      </c>
      <c r="E301" s="9" t="str">
        <f ca="1">+WORLDCUP!BD59</f>
        <v>Qatar</v>
      </c>
      <c r="F301" s="9" t="str">
        <f ca="1">+WORLDCUP!BD63</f>
        <v>Sweden</v>
      </c>
      <c r="G301" s="9" t="str">
        <f ca="1">+WORLDCUP!BD58</f>
        <v>Czech Republic</v>
      </c>
      <c r="H301" s="9" t="str">
        <f ca="1">+WORLDCUP!BD65</f>
        <v>Uruguay</v>
      </c>
      <c r="I301" s="9" t="str">
        <f ca="1">+WORLDCUP!BD69</f>
        <v>Panama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Norway</v>
      </c>
      <c r="E302" s="9" t="str">
        <f ca="1">+WORLDCUP!BD59</f>
        <v>Qatar</v>
      </c>
      <c r="F302" s="9" t="str">
        <f ca="1">+WORLDCUP!BD63</f>
        <v>Sweden</v>
      </c>
      <c r="G302" s="9" t="str">
        <f ca="1">+WORLDCUP!BD58</f>
        <v>Czech Republic</v>
      </c>
      <c r="H302" s="9" t="str">
        <f ca="1">+WORLDCUP!BD65</f>
        <v>Uruguay</v>
      </c>
      <c r="I302" s="9" t="str">
        <f ca="1">+WORLDCUP!BD69</f>
        <v>Panama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Austria</v>
      </c>
      <c r="E303" s="9" t="str">
        <f ca="1">+WORLDCUP!BD59</f>
        <v>Qatar</v>
      </c>
      <c r="F303" s="9" t="str">
        <f ca="1">+WORLDCUP!BD63</f>
        <v>Sweden</v>
      </c>
      <c r="G303" s="9" t="str">
        <f ca="1">+WORLDCUP!BD58</f>
        <v>Czech Republic</v>
      </c>
      <c r="H303" s="9" t="str">
        <f ca="1">+WORLDCUP!BD65</f>
        <v>Uruguay</v>
      </c>
      <c r="I303" s="9" t="str">
        <f ca="1">+WORLDCUP!BD69</f>
        <v>Panama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Austria</v>
      </c>
      <c r="E304" s="9" t="str">
        <f ca="1">+WORLDCUP!BD59</f>
        <v>Qatar</v>
      </c>
      <c r="F304" s="9" t="str">
        <f ca="1">+WORLDCUP!BD63</f>
        <v>Sweden</v>
      </c>
      <c r="G304" s="9" t="str">
        <f ca="1">+WORLDCUP!BD58</f>
        <v>Czech Republic</v>
      </c>
      <c r="H304" s="9" t="str">
        <f ca="1">+WORLDCUP!BD65</f>
        <v>Uruguay</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Austria</v>
      </c>
      <c r="E305" s="9" t="str">
        <f ca="1">+WORLDCUP!BD59</f>
        <v>Qatar</v>
      </c>
      <c r="F305" s="9" t="str">
        <f ca="1">+WORLDCUP!BD63</f>
        <v>Sweden</v>
      </c>
      <c r="G305" s="9" t="str">
        <f ca="1">+WORLDCUP!BD58</f>
        <v>Czech Republic</v>
      </c>
      <c r="H305" s="9" t="str">
        <f ca="1">+WORLDCUP!BD64</f>
        <v>Iran</v>
      </c>
      <c r="I305" s="9" t="str">
        <f ca="1">+WORLDCUP!BD69</f>
        <v>Panama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Iran</v>
      </c>
      <c r="E306" s="9" t="str">
        <f ca="1">+WORLDCUP!BD59</f>
        <v>Qatar</v>
      </c>
      <c r="F306" s="9" t="str">
        <f ca="1">+WORLDCUP!BD58</f>
        <v>Czech Republic</v>
      </c>
      <c r="G306" s="9" t="str">
        <f ca="1">+WORLDCUP!BD66</f>
        <v>Norway</v>
      </c>
      <c r="H306" s="9" t="str">
        <f ca="1">+WORLDCUP!BD63</f>
        <v>Sweden</v>
      </c>
      <c r="I306" s="9" t="str">
        <f ca="1">+WORLDCUP!BD69</f>
        <v>Panama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Austria</v>
      </c>
      <c r="E307" s="9" t="str">
        <f ca="1">+WORLDCUP!BD59</f>
        <v>Qatar</v>
      </c>
      <c r="F307" s="9" t="str">
        <f ca="1">+WORLDCUP!BD63</f>
        <v>Sweden</v>
      </c>
      <c r="G307" s="9" t="str">
        <f ca="1">+WORLDCUP!BD58</f>
        <v>Czech Republic</v>
      </c>
      <c r="H307" s="9" t="str">
        <f ca="1">+WORLDCUP!BD64</f>
        <v>Iran</v>
      </c>
      <c r="I307" s="9" t="str">
        <f ca="1">+WORLDCUP!BD69</f>
        <v>Panama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Austria</v>
      </c>
      <c r="E308" s="9" t="str">
        <f ca="1">+WORLDCUP!BD59</f>
        <v>Qatar</v>
      </c>
      <c r="F308" s="9" t="str">
        <f ca="1">+WORLDCUP!BD63</f>
        <v>Sweden</v>
      </c>
      <c r="G308" s="9" t="str">
        <f ca="1">+WORLDCUP!BD58</f>
        <v>Czech Republic</v>
      </c>
      <c r="H308" s="9" t="str">
        <f ca="1">+WORLDCUP!BD64</f>
        <v>Iran</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Iran</v>
      </c>
      <c r="E309" s="9" t="str">
        <f ca="1">+WORLDCUP!BD59</f>
        <v>Qatar</v>
      </c>
      <c r="F309" s="9" t="str">
        <f ca="1">+WORLDCUP!BD63</f>
        <v>Sweden</v>
      </c>
      <c r="G309" s="9" t="str">
        <f ca="1">+WORLDCUP!BD58</f>
        <v>Czech Republic</v>
      </c>
      <c r="H309" s="9" t="str">
        <f ca="1">+WORLDCUP!BD65</f>
        <v>Uruguay</v>
      </c>
      <c r="I309" s="9" t="str">
        <f ca="1">+WORLDCUP!BD69</f>
        <v>Panama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Uruguay</v>
      </c>
      <c r="D310" s="9" t="str">
        <f ca="1">+WORLDCUP!BD67</f>
        <v>Austria</v>
      </c>
      <c r="E310" s="9" t="str">
        <f ca="1">+WORLDCUP!BD59</f>
        <v>Qatar</v>
      </c>
      <c r="F310" s="9" t="str">
        <f ca="1">+WORLDCUP!BD63</f>
        <v>Sweden</v>
      </c>
      <c r="G310" s="9" t="str">
        <f ca="1">+WORLDCUP!BD58</f>
        <v>Czech Republic</v>
      </c>
      <c r="H310" s="9" t="str">
        <f ca="1">+WORLDCUP!BD64</f>
        <v>Iran</v>
      </c>
      <c r="I310" s="9" t="str">
        <f ca="1">+WORLDCUP!BD69</f>
        <v>Panama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Uruguay</v>
      </c>
      <c r="D311" s="9" t="str">
        <f ca="1">+WORLDCUP!BD67</f>
        <v>Austria</v>
      </c>
      <c r="E311" s="9" t="str">
        <f ca="1">+WORLDCUP!BD59</f>
        <v>Qatar</v>
      </c>
      <c r="F311" s="9" t="str">
        <f ca="1">+WORLDCUP!BD63</f>
        <v>Sweden</v>
      </c>
      <c r="G311" s="9" t="str">
        <f ca="1">+WORLDCUP!BD58</f>
        <v>Czech Republic</v>
      </c>
      <c r="H311" s="9" t="str">
        <f ca="1">+WORLDCUP!BD64</f>
        <v>Iran</v>
      </c>
      <c r="I311" s="9" t="str">
        <f ca="1">+WORLDCUP!BD62</f>
        <v>Curaçao</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Iran</v>
      </c>
      <c r="E312" s="9" t="str">
        <f ca="1">+WORLDCUP!BD59</f>
        <v>Qatar</v>
      </c>
      <c r="F312" s="9" t="str">
        <f ca="1">+WORLDCUP!BD63</f>
        <v>Sweden</v>
      </c>
      <c r="G312" s="9" t="str">
        <f ca="1">+WORLDCUP!BD58</f>
        <v>Czech Republic</v>
      </c>
      <c r="H312" s="9" t="str">
        <f ca="1">+WORLDCUP!BD65</f>
        <v>Uruguay</v>
      </c>
      <c r="I312" s="9" t="str">
        <f ca="1">+WORLDCUP!BD69</f>
        <v>Panama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Iran</v>
      </c>
      <c r="E313" s="9" t="str">
        <f ca="1">+WORLDCUP!BD59</f>
        <v>Qatar</v>
      </c>
      <c r="F313" s="9" t="str">
        <f ca="1">+WORLDCUP!BD63</f>
        <v>Sweden</v>
      </c>
      <c r="G313" s="9" t="str">
        <f ca="1">+WORLDCUP!BD58</f>
        <v>Czech Republic</v>
      </c>
      <c r="H313" s="9" t="str">
        <f ca="1">+WORLDCUP!BD65</f>
        <v>Uruguay</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Uruguay</v>
      </c>
      <c r="D314" s="9" t="str">
        <f ca="1">+WORLDCUP!BD67</f>
        <v>Austria</v>
      </c>
      <c r="E314" s="9" t="str">
        <f ca="1">+WORLDCUP!BD59</f>
        <v>Qatar</v>
      </c>
      <c r="F314" s="9" t="str">
        <f ca="1">+WORLDCUP!BD63</f>
        <v>Sweden</v>
      </c>
      <c r="G314" s="9" t="str">
        <f ca="1">+WORLDCUP!BD58</f>
        <v>Czech Republic</v>
      </c>
      <c r="H314" s="9" t="str">
        <f ca="1">+WORLDCUP!BD64</f>
        <v>Iran</v>
      </c>
      <c r="I314" s="9" t="str">
        <f ca="1">+WORLDCUP!BD62</f>
        <v>Curaçao</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Austria</v>
      </c>
      <c r="E315" s="9" t="str">
        <f ca="1">+WORLDCUP!BD59</f>
        <v>Qatar</v>
      </c>
      <c r="F315" s="9" t="str">
        <f ca="1">+WORLDCUP!BD61</f>
        <v>Paraguay</v>
      </c>
      <c r="G315" s="9" t="str">
        <f ca="1">+WORLDCUP!BD58</f>
        <v>Czech Republic</v>
      </c>
      <c r="H315" s="9" t="str">
        <f ca="1">+WORLDCUP!BD65</f>
        <v>Uruguay</v>
      </c>
      <c r="I315" s="9" t="str">
        <f ca="1">+WORLDCUP!BD69</f>
        <v>Panama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Austria</v>
      </c>
      <c r="E316" s="9" t="str">
        <f ca="1">+WORLDCUP!BD59</f>
        <v>Qatar</v>
      </c>
      <c r="F316" s="9" t="str">
        <f ca="1">+WORLDCUP!BD61</f>
        <v>Paraguay</v>
      </c>
      <c r="G316" s="9" t="str">
        <f ca="1">+WORLDCUP!BD58</f>
        <v>Czech Republic</v>
      </c>
      <c r="H316" s="9" t="str">
        <f ca="1">+WORLDCUP!BD64</f>
        <v>Iran</v>
      </c>
      <c r="I316" s="9" t="str">
        <f ca="1">+WORLDCUP!BD69</f>
        <v>Panama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Uruguay</v>
      </c>
      <c r="D317" s="9" t="str">
        <f ca="1">+WORLDCUP!BD67</f>
        <v>Austria</v>
      </c>
      <c r="E317" s="9" t="str">
        <f ca="1">+WORLDCUP!BD59</f>
        <v>Qatar</v>
      </c>
      <c r="F317" s="9" t="str">
        <f ca="1">+WORLDCUP!BD61</f>
        <v>Paraguay</v>
      </c>
      <c r="G317" s="9" t="str">
        <f ca="1">+WORLDCUP!BD58</f>
        <v>Czech Republic</v>
      </c>
      <c r="H317" s="9" t="str">
        <f ca="1">+WORLDCUP!BD64</f>
        <v>Iran</v>
      </c>
      <c r="I317" s="9" t="str">
        <f ca="1">+WORLDCUP!BD69</f>
        <v>Panama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Qatar</v>
      </c>
      <c r="F318" s="9" t="str">
        <f ca="1">+WORLDCUP!BD61</f>
        <v>Paraguay</v>
      </c>
      <c r="G318" s="9" t="str">
        <f ca="1">+WORLDCUP!BD58</f>
        <v>Czech Republic</v>
      </c>
      <c r="H318" s="9" t="str">
        <f ca="1">+WORLDCUP!BD65</f>
        <v>Uruguay</v>
      </c>
      <c r="I318" s="9" t="str">
        <f ca="1">+WORLDCUP!BD69</f>
        <v>Panama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Uruguay</v>
      </c>
      <c r="D319" s="9" t="str">
        <f ca="1">+WORLDCUP!BD67</f>
        <v>Austria</v>
      </c>
      <c r="E319" s="9" t="str">
        <f ca="1">+WORLDCUP!BD59</f>
        <v>Qatar</v>
      </c>
      <c r="F319" s="9" t="str">
        <f ca="1">+WORLDCUP!BD61</f>
        <v>Paraguay</v>
      </c>
      <c r="G319" s="9" t="str">
        <f ca="1">+WORLDCUP!BD58</f>
        <v>Czech Republic</v>
      </c>
      <c r="H319" s="9" t="str">
        <f ca="1">+WORLDCUP!BD64</f>
        <v>Iran</v>
      </c>
      <c r="I319" s="9" t="str">
        <f ca="1">+WORLDCUP!BD69</f>
        <v>Panama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Uruguay</v>
      </c>
      <c r="D320" s="9" t="str">
        <f ca="1">+WORLDCUP!BD67</f>
        <v>Austria</v>
      </c>
      <c r="E320" s="9" t="str">
        <f ca="1">+WORLDCUP!BD59</f>
        <v>Qatar</v>
      </c>
      <c r="F320" s="9" t="str">
        <f ca="1">+WORLDCUP!BD61</f>
        <v>Paraguay</v>
      </c>
      <c r="G320" s="9" t="str">
        <f ca="1">+WORLDCUP!BD58</f>
        <v>Czech Republic</v>
      </c>
      <c r="H320" s="9" t="str">
        <f ca="1">+WORLDCUP!BD64</f>
        <v>Iran</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Austria</v>
      </c>
      <c r="E321" s="9" t="str">
        <f ca="1">+WORLDCUP!BD59</f>
        <v>Qatar</v>
      </c>
      <c r="F321" s="9" t="str">
        <f ca="1">+WORLDCUP!BD61</f>
        <v>Paraguay</v>
      </c>
      <c r="G321" s="9" t="str">
        <f ca="1">+WORLDCUP!BD58</f>
        <v>Czech Republic</v>
      </c>
      <c r="H321" s="9" t="str">
        <f ca="1">+WORLDCUP!BD63</f>
        <v>Sweden</v>
      </c>
      <c r="I321" s="9" t="str">
        <f ca="1">+WORLDCUP!BD69</f>
        <v>Panama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Uruguay</v>
      </c>
      <c r="D322" s="9" t="str">
        <f ca="1">+WORLDCUP!BD67</f>
        <v>Austria</v>
      </c>
      <c r="E322" s="9" t="str">
        <f ca="1">+WORLDCUP!BD59</f>
        <v>Qatar</v>
      </c>
      <c r="F322" s="9" t="str">
        <f ca="1">+WORLDCUP!BD61</f>
        <v>Paraguay</v>
      </c>
      <c r="G322" s="9" t="str">
        <f ca="1">+WORLDCUP!BD58</f>
        <v>Czech Republic</v>
      </c>
      <c r="H322" s="9" t="str">
        <f ca="1">+WORLDCUP!BD63</f>
        <v>Sweden</v>
      </c>
      <c r="I322" s="9" t="str">
        <f ca="1">+WORLDCUP!BD69</f>
        <v>Panama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Uruguay</v>
      </c>
      <c r="D323" s="9" t="str">
        <f ca="1">+WORLDCUP!BD66</f>
        <v>Norway</v>
      </c>
      <c r="E323" s="9" t="str">
        <f ca="1">+WORLDCUP!BD59</f>
        <v>Qatar</v>
      </c>
      <c r="F323" s="9" t="str">
        <f ca="1">+WORLDCUP!BD61</f>
        <v>Paraguay</v>
      </c>
      <c r="G323" s="9" t="str">
        <f ca="1">+WORLDCUP!BD58</f>
        <v>Czech Republic</v>
      </c>
      <c r="H323" s="9" t="str">
        <f ca="1">+WORLDCUP!BD63</f>
        <v>Sweden</v>
      </c>
      <c r="I323" s="9" t="str">
        <f ca="1">+WORLDCUP!BD69</f>
        <v>Panama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Uruguay</v>
      </c>
      <c r="D324" s="9" t="str">
        <f ca="1">+WORLDCUP!BD67</f>
        <v>Austria</v>
      </c>
      <c r="E324" s="9" t="str">
        <f ca="1">+WORLDCUP!BD59</f>
        <v>Qatar</v>
      </c>
      <c r="F324" s="9" t="str">
        <f ca="1">+WORLDCUP!BD61</f>
        <v>Paraguay</v>
      </c>
      <c r="G324" s="9" t="str">
        <f ca="1">+WORLDCUP!BD58</f>
        <v>Czech Republic</v>
      </c>
      <c r="H324" s="9" t="str">
        <f ca="1">+WORLDCUP!BD63</f>
        <v>Sweden</v>
      </c>
      <c r="I324" s="9" t="str">
        <f ca="1">+WORLDCUP!BD69</f>
        <v>Panama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Uruguay</v>
      </c>
      <c r="D325" s="9" t="str">
        <f ca="1">+WORLDCUP!BD67</f>
        <v>Austria</v>
      </c>
      <c r="E325" s="9" t="str">
        <f ca="1">+WORLDCUP!BD59</f>
        <v>Qatar</v>
      </c>
      <c r="F325" s="9" t="str">
        <f ca="1">+WORLDCUP!BD61</f>
        <v>Paraguay</v>
      </c>
      <c r="G325" s="9" t="str">
        <f ca="1">+WORLDCUP!BD58</f>
        <v>Czech Republic</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Qatar</v>
      </c>
      <c r="F326" s="9" t="str">
        <f ca="1">+WORLDCUP!BD61</f>
        <v>Paraguay</v>
      </c>
      <c r="G326" s="9" t="str">
        <f ca="1">+WORLDCUP!BD58</f>
        <v>Czech Republic</v>
      </c>
      <c r="H326" s="9" t="str">
        <f ca="1">+WORLDCUP!BD64</f>
        <v>Iran</v>
      </c>
      <c r="I326" s="9" t="str">
        <f ca="1">+WORLDCUP!BD69</f>
        <v>Panama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Qatar</v>
      </c>
      <c r="F327" s="9" t="str">
        <f ca="1">+WORLDCUP!BD61</f>
        <v>Paraguay</v>
      </c>
      <c r="G327" s="9" t="str">
        <f ca="1">+WORLDCUP!BD58</f>
        <v>Czech Republic</v>
      </c>
      <c r="H327" s="9" t="str">
        <f ca="1">+WORLDCUP!BD63</f>
        <v>Sweden</v>
      </c>
      <c r="I327" s="9" t="str">
        <f ca="1">+WORLDCUP!BD69</f>
        <v>Panama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Qatar</v>
      </c>
      <c r="F328" s="9" t="str">
        <f ca="1">+WORLDCUP!BD61</f>
        <v>Paraguay</v>
      </c>
      <c r="G328" s="9" t="str">
        <f ca="1">+WORLDCUP!BD58</f>
        <v>Czech Republic</v>
      </c>
      <c r="H328" s="9" t="str">
        <f ca="1">+WORLDCUP!BD64</f>
        <v>Iran</v>
      </c>
      <c r="I328" s="9" t="str">
        <f ca="1">+WORLDCUP!BD69</f>
        <v>Panama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Qatar</v>
      </c>
      <c r="F329" s="9" t="str">
        <f ca="1">+WORLDCUP!BD61</f>
        <v>Paraguay</v>
      </c>
      <c r="G329" s="9" t="str">
        <f ca="1">+WORLDCUP!BD58</f>
        <v>Czech Republic</v>
      </c>
      <c r="H329" s="9" t="str">
        <f ca="1">+WORLDCUP!BD64</f>
        <v>Iran</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Uruguay</v>
      </c>
      <c r="D330" s="9" t="str">
        <f ca="1">+WORLDCUP!BD64</f>
        <v>Iran</v>
      </c>
      <c r="E330" s="9" t="str">
        <f ca="1">+WORLDCUP!BD59</f>
        <v>Qatar</v>
      </c>
      <c r="F330" s="9" t="str">
        <f ca="1">+WORLDCUP!BD61</f>
        <v>Paraguay</v>
      </c>
      <c r="G330" s="9" t="str">
        <f ca="1">+WORLDCUP!BD58</f>
        <v>Czech Republic</v>
      </c>
      <c r="H330" s="9" t="str">
        <f ca="1">+WORLDCUP!BD63</f>
        <v>Sweden</v>
      </c>
      <c r="I330" s="9" t="str">
        <f ca="1">+WORLDCUP!BD69</f>
        <v>Panama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Uruguay</v>
      </c>
      <c r="D331" s="9" t="str">
        <f ca="1">+WORLDCUP!BD64</f>
        <v>Iran</v>
      </c>
      <c r="E331" s="9" t="str">
        <f ca="1">+WORLDCUP!BD59</f>
        <v>Qatar</v>
      </c>
      <c r="F331" s="9" t="str">
        <f ca="1">+WORLDCUP!BD61</f>
        <v>Paraguay</v>
      </c>
      <c r="G331" s="9" t="str">
        <f ca="1">+WORLDCUP!BD58</f>
        <v>Czech Republic</v>
      </c>
      <c r="H331" s="9" t="str">
        <f ca="1">+WORLDCUP!BD63</f>
        <v>Sweden</v>
      </c>
      <c r="I331" s="9" t="str">
        <f ca="1">+WORLDCUP!BD69</f>
        <v>Panama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Uruguay</v>
      </c>
      <c r="D332" s="9" t="str">
        <f ca="1">+WORLDCUP!BD64</f>
        <v>Iran</v>
      </c>
      <c r="E332" s="9" t="str">
        <f ca="1">+WORLDCUP!BD59</f>
        <v>Qatar</v>
      </c>
      <c r="F332" s="9" t="str">
        <f ca="1">+WORLDCUP!BD61</f>
        <v>Paraguay</v>
      </c>
      <c r="G332" s="9" t="str">
        <f ca="1">+WORLDCUP!BD58</f>
        <v>Czech Republic</v>
      </c>
      <c r="H332" s="9" t="str">
        <f ca="1">+WORLDCUP!BD63</f>
        <v>Sweden</v>
      </c>
      <c r="I332" s="9" t="str">
        <f ca="1">+WORLDCUP!BD67</f>
        <v>Austria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Uruguay</v>
      </c>
      <c r="D333" s="9" t="str">
        <f ca="1">+WORLDCUP!BD64</f>
        <v>Iran</v>
      </c>
      <c r="E333" s="9" t="str">
        <f ca="1">+WORLDCUP!BD59</f>
        <v>Qatar</v>
      </c>
      <c r="F333" s="9" t="str">
        <f ca="1">+WORLDCUP!BD61</f>
        <v>Paraguay</v>
      </c>
      <c r="G333" s="9" t="str">
        <f ca="1">+WORLDCUP!BD58</f>
        <v>Czech Republic</v>
      </c>
      <c r="H333" s="9" t="str">
        <f ca="1">+WORLDCUP!BD63</f>
        <v>Sweden</v>
      </c>
      <c r="I333" s="9" t="str">
        <f ca="1">+WORLDCUP!BD69</f>
        <v>Panama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Uruguay</v>
      </c>
      <c r="D334" s="9" t="str">
        <f ca="1">+WORLDCUP!BD64</f>
        <v>Iran</v>
      </c>
      <c r="E334" s="9" t="str">
        <f ca="1">+WORLDCUP!BD59</f>
        <v>Qatar</v>
      </c>
      <c r="F334" s="9" t="str">
        <f ca="1">+WORLDCUP!BD61</f>
        <v>Paraguay</v>
      </c>
      <c r="G334" s="9" t="str">
        <f ca="1">+WORLDCUP!BD58</f>
        <v>Czech Republic</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Uruguay</v>
      </c>
      <c r="D335" s="9" t="str">
        <f ca="1">+WORLDCUP!BD64</f>
        <v>Iran</v>
      </c>
      <c r="E335" s="9" t="str">
        <f ca="1">+WORLDCUP!BD59</f>
        <v>Qatar</v>
      </c>
      <c r="F335" s="9" t="str">
        <f ca="1">+WORLDCUP!BD61</f>
        <v>Paraguay</v>
      </c>
      <c r="G335" s="9" t="str">
        <f ca="1">+WORLDCUP!BD58</f>
        <v>Czech Republic</v>
      </c>
      <c r="H335" s="9" t="str">
        <f ca="1">+WORLDCUP!BD63</f>
        <v>Sweden</v>
      </c>
      <c r="I335" s="9" t="str">
        <f ca="1">+WORLDCUP!BD66</f>
        <v>Norway</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Austria</v>
      </c>
      <c r="E336" s="9" t="str">
        <f ca="1">+WORLDCUP!BD59</f>
        <v>Qatar</v>
      </c>
      <c r="F336" s="9" t="str">
        <f ca="1">+WORLDCUP!BD58</f>
        <v>Czech Republic</v>
      </c>
      <c r="G336" s="9" t="str">
        <f ca="1">+WORLDCUP!BD66</f>
        <v>Norway</v>
      </c>
      <c r="H336" s="9" t="str">
        <f ca="1">+WORLDCUP!BD61</f>
        <v>Paraguay</v>
      </c>
      <c r="I336" s="9" t="str">
        <f ca="1">+WORLDCUP!BD69</f>
        <v>Panama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Austria</v>
      </c>
      <c r="E337" s="9" t="str">
        <f ca="1">+WORLDCUP!BD59</f>
        <v>Qatar</v>
      </c>
      <c r="F337" s="9" t="str">
        <f ca="1">+WORLDCUP!BD61</f>
        <v>Paraguay</v>
      </c>
      <c r="G337" s="9" t="str">
        <f ca="1">+WORLDCUP!BD58</f>
        <v>Czech Republic</v>
      </c>
      <c r="H337" s="9" t="str">
        <f ca="1">+WORLDCUP!BD65</f>
        <v>Uruguay</v>
      </c>
      <c r="I337" s="9" t="str">
        <f ca="1">+WORLDCUP!BD69</f>
        <v>Panama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Norway</v>
      </c>
      <c r="E338" s="9" t="str">
        <f ca="1">+WORLDCUP!BD59</f>
        <v>Qatar</v>
      </c>
      <c r="F338" s="9" t="str">
        <f ca="1">+WORLDCUP!BD61</f>
        <v>Paraguay</v>
      </c>
      <c r="G338" s="9" t="str">
        <f ca="1">+WORLDCUP!BD58</f>
        <v>Czech Republic</v>
      </c>
      <c r="H338" s="9" t="str">
        <f ca="1">+WORLDCUP!BD65</f>
        <v>Uruguay</v>
      </c>
      <c r="I338" s="9" t="str">
        <f ca="1">+WORLDCUP!BD69</f>
        <v>Panama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Austria</v>
      </c>
      <c r="E339" s="9" t="str">
        <f ca="1">+WORLDCUP!BD59</f>
        <v>Qatar</v>
      </c>
      <c r="F339" s="9" t="str">
        <f ca="1">+WORLDCUP!BD61</f>
        <v>Paraguay</v>
      </c>
      <c r="G339" s="9" t="str">
        <f ca="1">+WORLDCUP!BD58</f>
        <v>Czech Republic</v>
      </c>
      <c r="H339" s="9" t="str">
        <f ca="1">+WORLDCUP!BD65</f>
        <v>Uruguay</v>
      </c>
      <c r="I339" s="9" t="str">
        <f ca="1">+WORLDCUP!BD69</f>
        <v>Panama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Austria</v>
      </c>
      <c r="E340" s="9" t="str">
        <f ca="1">+WORLDCUP!BD59</f>
        <v>Qatar</v>
      </c>
      <c r="F340" s="9" t="str">
        <f ca="1">+WORLDCUP!BD61</f>
        <v>Paraguay</v>
      </c>
      <c r="G340" s="9" t="str">
        <f ca="1">+WORLDCUP!BD58</f>
        <v>Czech Republic</v>
      </c>
      <c r="H340" s="9" t="str">
        <f ca="1">+WORLDCUP!BD65</f>
        <v>Uruguay</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Austria</v>
      </c>
      <c r="E341" s="9" t="str">
        <f ca="1">+WORLDCUP!BD59</f>
        <v>Qatar</v>
      </c>
      <c r="F341" s="9" t="str">
        <f ca="1">+WORLDCUP!BD61</f>
        <v>Paraguay</v>
      </c>
      <c r="G341" s="9" t="str">
        <f ca="1">+WORLDCUP!BD58</f>
        <v>Czech Republic</v>
      </c>
      <c r="H341" s="9" t="str">
        <f ca="1">+WORLDCUP!BD64</f>
        <v>Iran</v>
      </c>
      <c r="I341" s="9" t="str">
        <f ca="1">+WORLDCUP!BD69</f>
        <v>Panama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Iran</v>
      </c>
      <c r="E342" s="9" t="str">
        <f ca="1">+WORLDCUP!BD59</f>
        <v>Qatar</v>
      </c>
      <c r="F342" s="9" t="str">
        <f ca="1">+WORLDCUP!BD58</f>
        <v>Czech Republic</v>
      </c>
      <c r="G342" s="9" t="str">
        <f ca="1">+WORLDCUP!BD66</f>
        <v>Norway</v>
      </c>
      <c r="H342" s="9" t="str">
        <f ca="1">+WORLDCUP!BD61</f>
        <v>Paraguay</v>
      </c>
      <c r="I342" s="9" t="str">
        <f ca="1">+WORLDCUP!BD69</f>
        <v>Panama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Austria</v>
      </c>
      <c r="E343" s="9" t="str">
        <f ca="1">+WORLDCUP!BD59</f>
        <v>Qatar</v>
      </c>
      <c r="F343" s="9" t="str">
        <f ca="1">+WORLDCUP!BD61</f>
        <v>Paraguay</v>
      </c>
      <c r="G343" s="9" t="str">
        <f ca="1">+WORLDCUP!BD58</f>
        <v>Czech Republic</v>
      </c>
      <c r="H343" s="9" t="str">
        <f ca="1">+WORLDCUP!BD64</f>
        <v>Iran</v>
      </c>
      <c r="I343" s="9" t="str">
        <f ca="1">+WORLDCUP!BD69</f>
        <v>Panama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Austria</v>
      </c>
      <c r="E344" s="9" t="str">
        <f ca="1">+WORLDCUP!BD59</f>
        <v>Qatar</v>
      </c>
      <c r="F344" s="9" t="str">
        <f ca="1">+WORLDCUP!BD61</f>
        <v>Paraguay</v>
      </c>
      <c r="G344" s="9" t="str">
        <f ca="1">+WORLDCUP!BD58</f>
        <v>Czech Republic</v>
      </c>
      <c r="H344" s="9" t="str">
        <f ca="1">+WORLDCUP!BD64</f>
        <v>Iran</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Iran</v>
      </c>
      <c r="E345" s="9" t="str">
        <f ca="1">+WORLDCUP!BD59</f>
        <v>Qatar</v>
      </c>
      <c r="F345" s="9" t="str">
        <f ca="1">+WORLDCUP!BD61</f>
        <v>Paraguay</v>
      </c>
      <c r="G345" s="9" t="str">
        <f ca="1">+WORLDCUP!BD58</f>
        <v>Czech Republic</v>
      </c>
      <c r="H345" s="9" t="str">
        <f ca="1">+WORLDCUP!BD65</f>
        <v>Uruguay</v>
      </c>
      <c r="I345" s="9" t="str">
        <f ca="1">+WORLDCUP!BD69</f>
        <v>Panama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Uruguay</v>
      </c>
      <c r="D346" s="9" t="str">
        <f ca="1">+WORLDCUP!BD67</f>
        <v>Austria</v>
      </c>
      <c r="E346" s="9" t="str">
        <f ca="1">+WORLDCUP!BD59</f>
        <v>Qatar</v>
      </c>
      <c r="F346" s="9" t="str">
        <f ca="1">+WORLDCUP!BD61</f>
        <v>Paraguay</v>
      </c>
      <c r="G346" s="9" t="str">
        <f ca="1">+WORLDCUP!BD58</f>
        <v>Czech Republic</v>
      </c>
      <c r="H346" s="9" t="str">
        <f ca="1">+WORLDCUP!BD64</f>
        <v>Iran</v>
      </c>
      <c r="I346" s="9" t="str">
        <f ca="1">+WORLDCUP!BD69</f>
        <v>Panama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Uruguay</v>
      </c>
      <c r="D347" s="9" t="str">
        <f ca="1">+WORLDCUP!BD67</f>
        <v>Austria</v>
      </c>
      <c r="E347" s="9" t="str">
        <f ca="1">+WORLDCUP!BD59</f>
        <v>Qatar</v>
      </c>
      <c r="F347" s="9" t="str">
        <f ca="1">+WORLDCUP!BD61</f>
        <v>Paraguay</v>
      </c>
      <c r="G347" s="9" t="str">
        <f ca="1">+WORLDCUP!BD58</f>
        <v>Czech Republic</v>
      </c>
      <c r="H347" s="9" t="str">
        <f ca="1">+WORLDCUP!BD64</f>
        <v>Iran</v>
      </c>
      <c r="I347" s="9" t="str">
        <f ca="1">+WORLDCUP!BD62</f>
        <v>Curaçao</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Iran</v>
      </c>
      <c r="E348" s="9" t="str">
        <f ca="1">+WORLDCUP!BD59</f>
        <v>Qatar</v>
      </c>
      <c r="F348" s="9" t="str">
        <f ca="1">+WORLDCUP!BD61</f>
        <v>Paraguay</v>
      </c>
      <c r="G348" s="9" t="str">
        <f ca="1">+WORLDCUP!BD58</f>
        <v>Czech Republic</v>
      </c>
      <c r="H348" s="9" t="str">
        <f ca="1">+WORLDCUP!BD65</f>
        <v>Uruguay</v>
      </c>
      <c r="I348" s="9" t="str">
        <f ca="1">+WORLDCUP!BD69</f>
        <v>Panama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Iran</v>
      </c>
      <c r="E349" s="9" t="str">
        <f ca="1">+WORLDCUP!BD59</f>
        <v>Qatar</v>
      </c>
      <c r="F349" s="9" t="str">
        <f ca="1">+WORLDCUP!BD61</f>
        <v>Paraguay</v>
      </c>
      <c r="G349" s="9" t="str">
        <f ca="1">+WORLDCUP!BD58</f>
        <v>Czech Republic</v>
      </c>
      <c r="H349" s="9" t="str">
        <f ca="1">+WORLDCUP!BD65</f>
        <v>Uruguay</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Uruguay</v>
      </c>
      <c r="D350" s="9" t="str">
        <f ca="1">+WORLDCUP!BD67</f>
        <v>Austria</v>
      </c>
      <c r="E350" s="9" t="str">
        <f ca="1">+WORLDCUP!BD59</f>
        <v>Qatar</v>
      </c>
      <c r="F350" s="9" t="str">
        <f ca="1">+WORLDCUP!BD61</f>
        <v>Paraguay</v>
      </c>
      <c r="G350" s="9" t="str">
        <f ca="1">+WORLDCUP!BD58</f>
        <v>Czech Republic</v>
      </c>
      <c r="H350" s="9" t="str">
        <f ca="1">+WORLDCUP!BD64</f>
        <v>Iran</v>
      </c>
      <c r="I350" s="9" t="str">
        <f ca="1">+WORLDCUP!BD62</f>
        <v>Curaçao</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Austria</v>
      </c>
      <c r="E351" s="9" t="str">
        <f ca="1">+WORLDCUP!BD59</f>
        <v>Qatar</v>
      </c>
      <c r="F351" s="9" t="str">
        <f ca="1">+WORLDCUP!BD61</f>
        <v>Paraguay</v>
      </c>
      <c r="G351" s="9" t="str">
        <f ca="1">+WORLDCUP!BD58</f>
        <v>Czech Republic</v>
      </c>
      <c r="H351" s="9" t="str">
        <f ca="1">+WORLDCUP!BD63</f>
        <v>Sweden</v>
      </c>
      <c r="I351" s="9" t="str">
        <f ca="1">+WORLDCUP!BD69</f>
        <v>Panama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Norway</v>
      </c>
      <c r="E352" s="9" t="str">
        <f ca="1">+WORLDCUP!BD59</f>
        <v>Qatar</v>
      </c>
      <c r="F352" s="9" t="str">
        <f ca="1">+WORLDCUP!BD61</f>
        <v>Paraguay</v>
      </c>
      <c r="G352" s="9" t="str">
        <f ca="1">+WORLDCUP!BD58</f>
        <v>Czech Republic</v>
      </c>
      <c r="H352" s="9" t="str">
        <f ca="1">+WORLDCUP!BD63</f>
        <v>Sweden</v>
      </c>
      <c r="I352" s="9" t="str">
        <f ca="1">+WORLDCUP!BD69</f>
        <v>Panama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Austria</v>
      </c>
      <c r="E353" s="9" t="str">
        <f ca="1">+WORLDCUP!BD59</f>
        <v>Qatar</v>
      </c>
      <c r="F353" s="9" t="str">
        <f ca="1">+WORLDCUP!BD61</f>
        <v>Paraguay</v>
      </c>
      <c r="G353" s="9" t="str">
        <f ca="1">+WORLDCUP!BD58</f>
        <v>Czech Republic</v>
      </c>
      <c r="H353" s="9" t="str">
        <f ca="1">+WORLDCUP!BD63</f>
        <v>Sweden</v>
      </c>
      <c r="I353" s="9" t="str">
        <f ca="1">+WORLDCUP!BD69</f>
        <v>Panama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Austria</v>
      </c>
      <c r="E354" s="9" t="str">
        <f ca="1">+WORLDCUP!BD59</f>
        <v>Qatar</v>
      </c>
      <c r="F354" s="9" t="str">
        <f ca="1">+WORLDCUP!BD61</f>
        <v>Paraguay</v>
      </c>
      <c r="G354" s="9" t="str">
        <f ca="1">+WORLDCUP!BD58</f>
        <v>Czech Republic</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Uruguay</v>
      </c>
      <c r="D355" s="9" t="str">
        <f ca="1">+WORLDCUP!BD62</f>
        <v>Curaçao</v>
      </c>
      <c r="E355" s="9" t="str">
        <f ca="1">+WORLDCUP!BD59</f>
        <v>Qatar</v>
      </c>
      <c r="F355" s="9" t="str">
        <f ca="1">+WORLDCUP!BD61</f>
        <v>Paraguay</v>
      </c>
      <c r="G355" s="9" t="str">
        <f ca="1">+WORLDCUP!BD58</f>
        <v>Czech Republic</v>
      </c>
      <c r="H355" s="9" t="str">
        <f ca="1">+WORLDCUP!BD63</f>
        <v>Sweden</v>
      </c>
      <c r="I355" s="9" t="str">
        <f ca="1">+WORLDCUP!BD69</f>
        <v>Panama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Uruguay</v>
      </c>
      <c r="D356" s="9" t="str">
        <f ca="1">+WORLDCUP!BD67</f>
        <v>Austria</v>
      </c>
      <c r="E356" s="9" t="str">
        <f ca="1">+WORLDCUP!BD59</f>
        <v>Qatar</v>
      </c>
      <c r="F356" s="9" t="str">
        <f ca="1">+WORLDCUP!BD61</f>
        <v>Paraguay</v>
      </c>
      <c r="G356" s="9" t="str">
        <f ca="1">+WORLDCUP!BD58</f>
        <v>Czech Republic</v>
      </c>
      <c r="H356" s="9" t="str">
        <f ca="1">+WORLDCUP!BD63</f>
        <v>Sweden</v>
      </c>
      <c r="I356" s="9" t="str">
        <f ca="1">+WORLDCUP!BD69</f>
        <v>Panama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Uruguay</v>
      </c>
      <c r="D357" s="9" t="str">
        <f ca="1">+WORLDCUP!BD67</f>
        <v>Austria</v>
      </c>
      <c r="E357" s="9" t="str">
        <f ca="1">+WORLDCUP!BD59</f>
        <v>Qatar</v>
      </c>
      <c r="F357" s="9" t="str">
        <f ca="1">+WORLDCUP!BD61</f>
        <v>Paraguay</v>
      </c>
      <c r="G357" s="9" t="str">
        <f ca="1">+WORLDCUP!BD58</f>
        <v>Czech Republic</v>
      </c>
      <c r="H357" s="9" t="str">
        <f ca="1">+WORLDCUP!BD63</f>
        <v>Sweden</v>
      </c>
      <c r="I357" s="9" t="str">
        <f ca="1">+WORLDCUP!BD62</f>
        <v>Curaçao</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Uruguay</v>
      </c>
      <c r="D358" s="9" t="str">
        <f ca="1">+WORLDCUP!BD62</f>
        <v>Curaçao</v>
      </c>
      <c r="E358" s="9" t="str">
        <f ca="1">+WORLDCUP!BD59</f>
        <v>Qatar</v>
      </c>
      <c r="F358" s="9" t="str">
        <f ca="1">+WORLDCUP!BD61</f>
        <v>Paraguay</v>
      </c>
      <c r="G358" s="9" t="str">
        <f ca="1">+WORLDCUP!BD58</f>
        <v>Czech Republic</v>
      </c>
      <c r="H358" s="9" t="str">
        <f ca="1">+WORLDCUP!BD63</f>
        <v>Sweden</v>
      </c>
      <c r="I358" s="9" t="str">
        <f ca="1">+WORLDCUP!BD69</f>
        <v>Panama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Uruguay</v>
      </c>
      <c r="D359" s="9" t="str">
        <f ca="1">+WORLDCUP!BD62</f>
        <v>Curaçao</v>
      </c>
      <c r="E359" s="9" t="str">
        <f ca="1">+WORLDCUP!BD59</f>
        <v>Qatar</v>
      </c>
      <c r="F359" s="9" t="str">
        <f ca="1">+WORLDCUP!BD61</f>
        <v>Paraguay</v>
      </c>
      <c r="G359" s="9" t="str">
        <f ca="1">+WORLDCUP!BD58</f>
        <v>Czech Republic</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Uruguay</v>
      </c>
      <c r="D360" s="9" t="str">
        <f ca="1">+WORLDCUP!BD67</f>
        <v>Austria</v>
      </c>
      <c r="E360" s="9" t="str">
        <f ca="1">+WORLDCUP!BD59</f>
        <v>Qatar</v>
      </c>
      <c r="F360" s="9" t="str">
        <f ca="1">+WORLDCUP!BD61</f>
        <v>Paraguay</v>
      </c>
      <c r="G360" s="9" t="str">
        <f ca="1">+WORLDCUP!BD58</f>
        <v>Czech Republic</v>
      </c>
      <c r="H360" s="9" t="str">
        <f ca="1">+WORLDCUP!BD63</f>
        <v>Sweden</v>
      </c>
      <c r="I360" s="9" t="str">
        <f ca="1">+WORLDCUP!BD62</f>
        <v>Curaçao</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Iran</v>
      </c>
      <c r="E361" s="9" t="str">
        <f ca="1">+WORLDCUP!BD59</f>
        <v>Qatar</v>
      </c>
      <c r="F361" s="9" t="str">
        <f ca="1">+WORLDCUP!BD61</f>
        <v>Paraguay</v>
      </c>
      <c r="G361" s="9" t="str">
        <f ca="1">+WORLDCUP!BD58</f>
        <v>Czech Republic</v>
      </c>
      <c r="H361" s="9" t="str">
        <f ca="1">+WORLDCUP!BD63</f>
        <v>Sweden</v>
      </c>
      <c r="I361" s="9" t="str">
        <f ca="1">+WORLDCUP!BD69</f>
        <v>Panama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Iran</v>
      </c>
      <c r="E362" s="9" t="str">
        <f ca="1">+WORLDCUP!BD59</f>
        <v>Qatar</v>
      </c>
      <c r="F362" s="9" t="str">
        <f ca="1">+WORLDCUP!BD61</f>
        <v>Paraguay</v>
      </c>
      <c r="G362" s="9" t="str">
        <f ca="1">+WORLDCUP!BD58</f>
        <v>Czech Republic</v>
      </c>
      <c r="H362" s="9" t="str">
        <f ca="1">+WORLDCUP!BD63</f>
        <v>Sweden</v>
      </c>
      <c r="I362" s="9" t="str">
        <f ca="1">+WORLDCUP!BD69</f>
        <v>Panama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Iran</v>
      </c>
      <c r="E363" s="9" t="str">
        <f ca="1">+WORLDCUP!BD59</f>
        <v>Qatar</v>
      </c>
      <c r="F363" s="9" t="str">
        <f ca="1">+WORLDCUP!BD61</f>
        <v>Paraguay</v>
      </c>
      <c r="G363" s="9" t="str">
        <f ca="1">+WORLDCUP!BD58</f>
        <v>Czech Republic</v>
      </c>
      <c r="H363" s="9" t="str">
        <f ca="1">+WORLDCUP!BD63</f>
        <v>Sweden</v>
      </c>
      <c r="I363" s="9" t="str">
        <f ca="1">+WORLDCUP!BD67</f>
        <v>Austria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Iran</v>
      </c>
      <c r="E364" s="9" t="str">
        <f ca="1">+WORLDCUP!BD59</f>
        <v>Qatar</v>
      </c>
      <c r="F364" s="9" t="str">
        <f ca="1">+WORLDCUP!BD61</f>
        <v>Paraguay</v>
      </c>
      <c r="G364" s="9" t="str">
        <f ca="1">+WORLDCUP!BD58</f>
        <v>Czech Republic</v>
      </c>
      <c r="H364" s="9" t="str">
        <f ca="1">+WORLDCUP!BD63</f>
        <v>Sweden</v>
      </c>
      <c r="I364" s="9" t="str">
        <f ca="1">+WORLDCUP!BD69</f>
        <v>Panama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Iran</v>
      </c>
      <c r="E365" s="9" t="str">
        <f ca="1">+WORLDCUP!BD59</f>
        <v>Qatar</v>
      </c>
      <c r="F365" s="9" t="str">
        <f ca="1">+WORLDCUP!BD61</f>
        <v>Paraguay</v>
      </c>
      <c r="G365" s="9" t="str">
        <f ca="1">+WORLDCUP!BD58</f>
        <v>Czech Republic</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Iran</v>
      </c>
      <c r="E366" s="9" t="str">
        <f ca="1">+WORLDCUP!BD59</f>
        <v>Qatar</v>
      </c>
      <c r="F366" s="9" t="str">
        <f ca="1">+WORLDCUP!BD61</f>
        <v>Paraguay</v>
      </c>
      <c r="G366" s="9" t="str">
        <f ca="1">+WORLDCUP!BD58</f>
        <v>Czech Republic</v>
      </c>
      <c r="H366" s="9" t="str">
        <f ca="1">+WORLDCUP!BD63</f>
        <v>Sweden</v>
      </c>
      <c r="I366" s="9" t="str">
        <f ca="1">+WORLDCUP!BD66</f>
        <v>Norway</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Uruguay</v>
      </c>
      <c r="D367" s="9" t="str">
        <f ca="1">+WORLDCUP!BD64</f>
        <v>Iran</v>
      </c>
      <c r="E367" s="9" t="str">
        <f ca="1">+WORLDCUP!BD59</f>
        <v>Qatar</v>
      </c>
      <c r="F367" s="9" t="str">
        <f ca="1">+WORLDCUP!BD61</f>
        <v>Paraguay</v>
      </c>
      <c r="G367" s="9" t="str">
        <f ca="1">+WORLDCUP!BD58</f>
        <v>Czech Republic</v>
      </c>
      <c r="H367" s="9" t="str">
        <f ca="1">+WORLDCUP!BD63</f>
        <v>Sweden</v>
      </c>
      <c r="I367" s="9" t="str">
        <f ca="1">+WORLDCUP!BD69</f>
        <v>Panama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Uruguay</v>
      </c>
      <c r="D368" s="9" t="str">
        <f ca="1">+WORLDCUP!BD64</f>
        <v>Iran</v>
      </c>
      <c r="E368" s="9" t="str">
        <f ca="1">+WORLDCUP!BD59</f>
        <v>Qatar</v>
      </c>
      <c r="F368" s="9" t="str">
        <f ca="1">+WORLDCUP!BD61</f>
        <v>Paraguay</v>
      </c>
      <c r="G368" s="9" t="str">
        <f ca="1">+WORLDCUP!BD58</f>
        <v>Czech Republic</v>
      </c>
      <c r="H368" s="9" t="str">
        <f ca="1">+WORLDCUP!BD63</f>
        <v>Sweden</v>
      </c>
      <c r="I368" s="9" t="str">
        <f ca="1">+WORLDCUP!BD62</f>
        <v>Curaçao</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Uruguay</v>
      </c>
      <c r="D369" s="9" t="str">
        <f ca="1">+WORLDCUP!BD64</f>
        <v>Iran</v>
      </c>
      <c r="E369" s="9" t="str">
        <f ca="1">+WORLDCUP!BD59</f>
        <v>Qatar</v>
      </c>
      <c r="F369" s="9" t="str">
        <f ca="1">+WORLDCUP!BD61</f>
        <v>Paraguay</v>
      </c>
      <c r="G369" s="9" t="str">
        <f ca="1">+WORLDCUP!BD58</f>
        <v>Czech Republic</v>
      </c>
      <c r="H369" s="9" t="str">
        <f ca="1">+WORLDCUP!BD63</f>
        <v>Sweden</v>
      </c>
      <c r="I369" s="9" t="str">
        <f ca="1">+WORLDCUP!BD62</f>
        <v>Curaçao</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Uruguay</v>
      </c>
      <c r="D370" s="9" t="str">
        <f ca="1">+WORLDCUP!BD64</f>
        <v>Iran</v>
      </c>
      <c r="E370" s="9" t="str">
        <f ca="1">+WORLDCUP!BD59</f>
        <v>Qatar</v>
      </c>
      <c r="F370" s="9" t="str">
        <f ca="1">+WORLDCUP!BD61</f>
        <v>Paraguay</v>
      </c>
      <c r="G370" s="9" t="str">
        <f ca="1">+WORLDCUP!BD58</f>
        <v>Czech Republic</v>
      </c>
      <c r="H370" s="9" t="str">
        <f ca="1">+WORLDCUP!BD63</f>
        <v>Sweden</v>
      </c>
      <c r="I370" s="9" t="str">
        <f ca="1">+WORLDCUP!BD62</f>
        <v>Curaçao</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Austria</v>
      </c>
      <c r="E371" s="9" t="str">
        <f ca="1">+WORLDCUP!BD59</f>
        <v>Qatar</v>
      </c>
      <c r="F371" s="9" t="str">
        <f ca="1">+WORLDCUP!BD60</f>
        <v>Scotland</v>
      </c>
      <c r="G371" s="9" t="str">
        <f ca="1">+WORLDCUP!BD58</f>
        <v>Czech Republic</v>
      </c>
      <c r="H371" s="9" t="str">
        <f ca="1">+WORLDCUP!BD65</f>
        <v>Uruguay</v>
      </c>
      <c r="I371" s="9" t="str">
        <f ca="1">+WORLDCUP!BD69</f>
        <v>Panama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Austria</v>
      </c>
      <c r="E372" s="9" t="str">
        <f ca="1">+WORLDCUP!BD59</f>
        <v>Qatar</v>
      </c>
      <c r="F372" s="9" t="str">
        <f ca="1">+WORLDCUP!BD60</f>
        <v>Scotland</v>
      </c>
      <c r="G372" s="9" t="str">
        <f ca="1">+WORLDCUP!BD58</f>
        <v>Czech Republic</v>
      </c>
      <c r="H372" s="9" t="str">
        <f ca="1">+WORLDCUP!BD64</f>
        <v>Iran</v>
      </c>
      <c r="I372" s="9" t="str">
        <f ca="1">+WORLDCUP!BD69</f>
        <v>Panama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Uruguay</v>
      </c>
      <c r="D373" s="9" t="str">
        <f ca="1">+WORLDCUP!BD67</f>
        <v>Austria</v>
      </c>
      <c r="E373" s="9" t="str">
        <f ca="1">+WORLDCUP!BD59</f>
        <v>Qatar</v>
      </c>
      <c r="F373" s="9" t="str">
        <f ca="1">+WORLDCUP!BD60</f>
        <v>Scotland</v>
      </c>
      <c r="G373" s="9" t="str">
        <f ca="1">+WORLDCUP!BD58</f>
        <v>Czech Republic</v>
      </c>
      <c r="H373" s="9" t="str">
        <f ca="1">+WORLDCUP!BD64</f>
        <v>Iran</v>
      </c>
      <c r="I373" s="9" t="str">
        <f ca="1">+WORLDCUP!BD69</f>
        <v>Panama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Qatar</v>
      </c>
      <c r="F374" s="9" t="str">
        <f ca="1">+WORLDCUP!BD60</f>
        <v>Scotland</v>
      </c>
      <c r="G374" s="9" t="str">
        <f ca="1">+WORLDCUP!BD58</f>
        <v>Czech Republic</v>
      </c>
      <c r="H374" s="9" t="str">
        <f ca="1">+WORLDCUP!BD65</f>
        <v>Uruguay</v>
      </c>
      <c r="I374" s="9" t="str">
        <f ca="1">+WORLDCUP!BD69</f>
        <v>Panama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Uruguay</v>
      </c>
      <c r="D375" s="9" t="str">
        <f ca="1">+WORLDCUP!BD67</f>
        <v>Austria</v>
      </c>
      <c r="E375" s="9" t="str">
        <f ca="1">+WORLDCUP!BD59</f>
        <v>Qatar</v>
      </c>
      <c r="F375" s="9" t="str">
        <f ca="1">+WORLDCUP!BD60</f>
        <v>Scotland</v>
      </c>
      <c r="G375" s="9" t="str">
        <f ca="1">+WORLDCUP!BD58</f>
        <v>Czech Republic</v>
      </c>
      <c r="H375" s="9" t="str">
        <f ca="1">+WORLDCUP!BD64</f>
        <v>Iran</v>
      </c>
      <c r="I375" s="9" t="str">
        <f ca="1">+WORLDCUP!BD69</f>
        <v>Panama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Uruguay</v>
      </c>
      <c r="D376" s="9" t="str">
        <f ca="1">+WORLDCUP!BD67</f>
        <v>Austria</v>
      </c>
      <c r="E376" s="9" t="str">
        <f ca="1">+WORLDCUP!BD59</f>
        <v>Qatar</v>
      </c>
      <c r="F376" s="9" t="str">
        <f ca="1">+WORLDCUP!BD60</f>
        <v>Scotland</v>
      </c>
      <c r="G376" s="9" t="str">
        <f ca="1">+WORLDCUP!BD58</f>
        <v>Czech Republic</v>
      </c>
      <c r="H376" s="9" t="str">
        <f ca="1">+WORLDCUP!BD64</f>
        <v>Iran</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Austria</v>
      </c>
      <c r="E377" s="9" t="str">
        <f ca="1">+WORLDCUP!BD59</f>
        <v>Qatar</v>
      </c>
      <c r="F377" s="9" t="str">
        <f ca="1">+WORLDCUP!BD60</f>
        <v>Scotland</v>
      </c>
      <c r="G377" s="9" t="str">
        <f ca="1">+WORLDCUP!BD58</f>
        <v>Czech Republic</v>
      </c>
      <c r="H377" s="9" t="str">
        <f ca="1">+WORLDCUP!BD63</f>
        <v>Sweden</v>
      </c>
      <c r="I377" s="9" t="str">
        <f ca="1">+WORLDCUP!BD69</f>
        <v>Panama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Uruguay</v>
      </c>
      <c r="D378" s="9" t="str">
        <f ca="1">+WORLDCUP!BD67</f>
        <v>Austria</v>
      </c>
      <c r="E378" s="9" t="str">
        <f ca="1">+WORLDCUP!BD59</f>
        <v>Qatar</v>
      </c>
      <c r="F378" s="9" t="str">
        <f ca="1">+WORLDCUP!BD60</f>
        <v>Scotland</v>
      </c>
      <c r="G378" s="9" t="str">
        <f ca="1">+WORLDCUP!BD58</f>
        <v>Czech Republic</v>
      </c>
      <c r="H378" s="9" t="str">
        <f ca="1">+WORLDCUP!BD63</f>
        <v>Sweden</v>
      </c>
      <c r="I378" s="9" t="str">
        <f ca="1">+WORLDCUP!BD69</f>
        <v>Panama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Uruguay</v>
      </c>
      <c r="D379" s="9" t="str">
        <f ca="1">+WORLDCUP!BD66</f>
        <v>Norway</v>
      </c>
      <c r="E379" s="9" t="str">
        <f ca="1">+WORLDCUP!BD59</f>
        <v>Qatar</v>
      </c>
      <c r="F379" s="9" t="str">
        <f ca="1">+WORLDCUP!BD60</f>
        <v>Scotland</v>
      </c>
      <c r="G379" s="9" t="str">
        <f ca="1">+WORLDCUP!BD58</f>
        <v>Czech Republic</v>
      </c>
      <c r="H379" s="9" t="str">
        <f ca="1">+WORLDCUP!BD63</f>
        <v>Sweden</v>
      </c>
      <c r="I379" s="9" t="str">
        <f ca="1">+WORLDCUP!BD69</f>
        <v>Panama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Uruguay</v>
      </c>
      <c r="D380" s="9" t="str">
        <f ca="1">+WORLDCUP!BD67</f>
        <v>Austria</v>
      </c>
      <c r="E380" s="9" t="str">
        <f ca="1">+WORLDCUP!BD59</f>
        <v>Qatar</v>
      </c>
      <c r="F380" s="9" t="str">
        <f ca="1">+WORLDCUP!BD60</f>
        <v>Scotland</v>
      </c>
      <c r="G380" s="9" t="str">
        <f ca="1">+WORLDCUP!BD58</f>
        <v>Czech Republic</v>
      </c>
      <c r="H380" s="9" t="str">
        <f ca="1">+WORLDCUP!BD63</f>
        <v>Sweden</v>
      </c>
      <c r="I380" s="9" t="str">
        <f ca="1">+WORLDCUP!BD69</f>
        <v>Panama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Uruguay</v>
      </c>
      <c r="D381" s="9" t="str">
        <f ca="1">+WORLDCUP!BD67</f>
        <v>Austria</v>
      </c>
      <c r="E381" s="9" t="str">
        <f ca="1">+WORLDCUP!BD59</f>
        <v>Qatar</v>
      </c>
      <c r="F381" s="9" t="str">
        <f ca="1">+WORLDCUP!BD60</f>
        <v>Scotland</v>
      </c>
      <c r="G381" s="9" t="str">
        <f ca="1">+WORLDCUP!BD58</f>
        <v>Czech Republic</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Qatar</v>
      </c>
      <c r="F382" s="9" t="str">
        <f ca="1">+WORLDCUP!BD63</f>
        <v>Sweden</v>
      </c>
      <c r="G382" s="9" t="str">
        <f ca="1">+WORLDCUP!BD58</f>
        <v>Czech Republic</v>
      </c>
      <c r="H382" s="9" t="str">
        <f ca="1">+WORLDCUP!BD64</f>
        <v>Iran</v>
      </c>
      <c r="I382" s="9" t="str">
        <f ca="1">+WORLDCUP!BD69</f>
        <v>Panama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Qatar</v>
      </c>
      <c r="F383" s="9" t="str">
        <f ca="1">+WORLDCUP!BD60</f>
        <v>Scotland</v>
      </c>
      <c r="G383" s="9" t="str">
        <f ca="1">+WORLDCUP!BD58</f>
        <v>Czech Republic</v>
      </c>
      <c r="H383" s="9" t="str">
        <f ca="1">+WORLDCUP!BD63</f>
        <v>Sweden</v>
      </c>
      <c r="I383" s="9" t="str">
        <f ca="1">+WORLDCUP!BD69</f>
        <v>Panama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Qatar</v>
      </c>
      <c r="F384" s="9" t="str">
        <f ca="1">+WORLDCUP!BD63</f>
        <v>Sweden</v>
      </c>
      <c r="G384" s="9" t="str">
        <f ca="1">+WORLDCUP!BD58</f>
        <v>Czech Republic</v>
      </c>
      <c r="H384" s="9" t="str">
        <f ca="1">+WORLDCUP!BD64</f>
        <v>Iran</v>
      </c>
      <c r="I384" s="9" t="str">
        <f ca="1">+WORLDCUP!BD69</f>
        <v>Panama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Qatar</v>
      </c>
      <c r="F385" s="9" t="str">
        <f ca="1">+WORLDCUP!BD63</f>
        <v>Sweden</v>
      </c>
      <c r="G385" s="9" t="str">
        <f ca="1">+WORLDCUP!BD58</f>
        <v>Czech Republic</v>
      </c>
      <c r="H385" s="9" t="str">
        <f ca="1">+WORLDCUP!BD64</f>
        <v>Iran</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Uruguay</v>
      </c>
      <c r="D386" s="9" t="str">
        <f ca="1">+WORLDCUP!BD64</f>
        <v>Iran</v>
      </c>
      <c r="E386" s="9" t="str">
        <f ca="1">+WORLDCUP!BD59</f>
        <v>Qatar</v>
      </c>
      <c r="F386" s="9" t="str">
        <f ca="1">+WORLDCUP!BD60</f>
        <v>Scotland</v>
      </c>
      <c r="G386" s="9" t="str">
        <f ca="1">+WORLDCUP!BD58</f>
        <v>Czech Republic</v>
      </c>
      <c r="H386" s="9" t="str">
        <f ca="1">+WORLDCUP!BD63</f>
        <v>Sweden</v>
      </c>
      <c r="I386" s="9" t="str">
        <f ca="1">+WORLDCUP!BD69</f>
        <v>Panama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Uruguay</v>
      </c>
      <c r="D387" s="9" t="str">
        <f ca="1">+WORLDCUP!BD64</f>
        <v>Iran</v>
      </c>
      <c r="E387" s="9" t="str">
        <f ca="1">+WORLDCUP!BD59</f>
        <v>Qatar</v>
      </c>
      <c r="F387" s="9" t="str">
        <f ca="1">+WORLDCUP!BD60</f>
        <v>Scotland</v>
      </c>
      <c r="G387" s="9" t="str">
        <f ca="1">+WORLDCUP!BD58</f>
        <v>Czech Republic</v>
      </c>
      <c r="H387" s="9" t="str">
        <f ca="1">+WORLDCUP!BD63</f>
        <v>Sweden</v>
      </c>
      <c r="I387" s="9" t="str">
        <f ca="1">+WORLDCUP!BD69</f>
        <v>Panama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Uruguay</v>
      </c>
      <c r="D388" s="9" t="str">
        <f ca="1">+WORLDCUP!BD64</f>
        <v>Iran</v>
      </c>
      <c r="E388" s="9" t="str">
        <f ca="1">+WORLDCUP!BD59</f>
        <v>Qatar</v>
      </c>
      <c r="F388" s="9" t="str">
        <f ca="1">+WORLDCUP!BD60</f>
        <v>Scotland</v>
      </c>
      <c r="G388" s="9" t="str">
        <f ca="1">+WORLDCUP!BD58</f>
        <v>Czech Republic</v>
      </c>
      <c r="H388" s="9" t="str">
        <f ca="1">+WORLDCUP!BD63</f>
        <v>Sweden</v>
      </c>
      <c r="I388" s="9" t="str">
        <f ca="1">+WORLDCUP!BD67</f>
        <v>Austria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Uruguay</v>
      </c>
      <c r="D389" s="9" t="str">
        <f ca="1">+WORLDCUP!BD64</f>
        <v>Iran</v>
      </c>
      <c r="E389" s="9" t="str">
        <f ca="1">+WORLDCUP!BD59</f>
        <v>Qatar</v>
      </c>
      <c r="F389" s="9" t="str">
        <f ca="1">+WORLDCUP!BD60</f>
        <v>Scotland</v>
      </c>
      <c r="G389" s="9" t="str">
        <f ca="1">+WORLDCUP!BD58</f>
        <v>Czech Republic</v>
      </c>
      <c r="H389" s="9" t="str">
        <f ca="1">+WORLDCUP!BD63</f>
        <v>Sweden</v>
      </c>
      <c r="I389" s="9" t="str">
        <f ca="1">+WORLDCUP!BD69</f>
        <v>Panama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Uruguay</v>
      </c>
      <c r="D390" s="9" t="str">
        <f ca="1">+WORLDCUP!BD64</f>
        <v>Iran</v>
      </c>
      <c r="E390" s="9" t="str">
        <f ca="1">+WORLDCUP!BD59</f>
        <v>Qatar</v>
      </c>
      <c r="F390" s="9" t="str">
        <f ca="1">+WORLDCUP!BD60</f>
        <v>Scotland</v>
      </c>
      <c r="G390" s="9" t="str">
        <f ca="1">+WORLDCUP!BD58</f>
        <v>Czech Republic</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Uruguay</v>
      </c>
      <c r="D391" s="9" t="str">
        <f ca="1">+WORLDCUP!BD64</f>
        <v>Iran</v>
      </c>
      <c r="E391" s="9" t="str">
        <f ca="1">+WORLDCUP!BD59</f>
        <v>Qatar</v>
      </c>
      <c r="F391" s="9" t="str">
        <f ca="1">+WORLDCUP!BD60</f>
        <v>Scotland</v>
      </c>
      <c r="G391" s="9" t="str">
        <f ca="1">+WORLDCUP!BD58</f>
        <v>Czech Republic</v>
      </c>
      <c r="H391" s="9" t="str">
        <f ca="1">+WORLDCUP!BD63</f>
        <v>Sweden</v>
      </c>
      <c r="I391" s="9" t="str">
        <f ca="1">+WORLDCUP!BD66</f>
        <v>Norway</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Austria</v>
      </c>
      <c r="E392" s="9" t="str">
        <f ca="1">+WORLDCUP!BD59</f>
        <v>Qatar</v>
      </c>
      <c r="F392" s="9" t="str">
        <f ca="1">+WORLDCUP!BD58</f>
        <v>Czech Republic</v>
      </c>
      <c r="G392" s="9" t="str">
        <f ca="1">+WORLDCUP!BD66</f>
        <v>Norway</v>
      </c>
      <c r="H392" s="9" t="str">
        <f ca="1">+WORLDCUP!BD60</f>
        <v>Scotland</v>
      </c>
      <c r="I392" s="9" t="str">
        <f ca="1">+WORLDCUP!BD69</f>
        <v>Panama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Austria</v>
      </c>
      <c r="E393" s="9" t="str">
        <f ca="1">+WORLDCUP!BD59</f>
        <v>Qatar</v>
      </c>
      <c r="F393" s="9" t="str">
        <f ca="1">+WORLDCUP!BD60</f>
        <v>Scotland</v>
      </c>
      <c r="G393" s="9" t="str">
        <f ca="1">+WORLDCUP!BD58</f>
        <v>Czech Republic</v>
      </c>
      <c r="H393" s="9" t="str">
        <f ca="1">+WORLDCUP!BD65</f>
        <v>Uruguay</v>
      </c>
      <c r="I393" s="9" t="str">
        <f ca="1">+WORLDCUP!BD69</f>
        <v>Panama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Norway</v>
      </c>
      <c r="E394" s="9" t="str">
        <f ca="1">+WORLDCUP!BD59</f>
        <v>Qatar</v>
      </c>
      <c r="F394" s="9" t="str">
        <f ca="1">+WORLDCUP!BD60</f>
        <v>Scotland</v>
      </c>
      <c r="G394" s="9" t="str">
        <f ca="1">+WORLDCUP!BD58</f>
        <v>Czech Republic</v>
      </c>
      <c r="H394" s="9" t="str">
        <f ca="1">+WORLDCUP!BD65</f>
        <v>Uruguay</v>
      </c>
      <c r="I394" s="9" t="str">
        <f ca="1">+WORLDCUP!BD69</f>
        <v>Panama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Austria</v>
      </c>
      <c r="E395" s="9" t="str">
        <f ca="1">+WORLDCUP!BD59</f>
        <v>Qatar</v>
      </c>
      <c r="F395" s="9" t="str">
        <f ca="1">+WORLDCUP!BD60</f>
        <v>Scotland</v>
      </c>
      <c r="G395" s="9" t="str">
        <f ca="1">+WORLDCUP!BD58</f>
        <v>Czech Republic</v>
      </c>
      <c r="H395" s="9" t="str">
        <f ca="1">+WORLDCUP!BD65</f>
        <v>Uruguay</v>
      </c>
      <c r="I395" s="9" t="str">
        <f ca="1">+WORLDCUP!BD69</f>
        <v>Panama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Austria</v>
      </c>
      <c r="E396" s="9" t="str">
        <f ca="1">+WORLDCUP!BD59</f>
        <v>Qatar</v>
      </c>
      <c r="F396" s="9" t="str">
        <f ca="1">+WORLDCUP!BD60</f>
        <v>Scotland</v>
      </c>
      <c r="G396" s="9" t="str">
        <f ca="1">+WORLDCUP!BD58</f>
        <v>Czech Republic</v>
      </c>
      <c r="H396" s="9" t="str">
        <f ca="1">+WORLDCUP!BD65</f>
        <v>Uruguay</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Austria</v>
      </c>
      <c r="E397" s="9" t="str">
        <f ca="1">+WORLDCUP!BD59</f>
        <v>Qatar</v>
      </c>
      <c r="F397" s="9" t="str">
        <f ca="1">+WORLDCUP!BD60</f>
        <v>Scotland</v>
      </c>
      <c r="G397" s="9" t="str">
        <f ca="1">+WORLDCUP!BD58</f>
        <v>Czech Republic</v>
      </c>
      <c r="H397" s="9" t="str">
        <f ca="1">+WORLDCUP!BD64</f>
        <v>Iran</v>
      </c>
      <c r="I397" s="9" t="str">
        <f ca="1">+WORLDCUP!BD69</f>
        <v>Panama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Iran</v>
      </c>
      <c r="E398" s="9" t="str">
        <f ca="1">+WORLDCUP!BD59</f>
        <v>Qatar</v>
      </c>
      <c r="F398" s="9" t="str">
        <f ca="1">+WORLDCUP!BD58</f>
        <v>Czech Republic</v>
      </c>
      <c r="G398" s="9" t="str">
        <f ca="1">+WORLDCUP!BD66</f>
        <v>Norway</v>
      </c>
      <c r="H398" s="9" t="str">
        <f ca="1">+WORLDCUP!BD60</f>
        <v>Scotland</v>
      </c>
      <c r="I398" s="9" t="str">
        <f ca="1">+WORLDCUP!BD69</f>
        <v>Panama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Austria</v>
      </c>
      <c r="E399" s="9" t="str">
        <f ca="1">+WORLDCUP!BD59</f>
        <v>Qatar</v>
      </c>
      <c r="F399" s="9" t="str">
        <f ca="1">+WORLDCUP!BD60</f>
        <v>Scotland</v>
      </c>
      <c r="G399" s="9" t="str">
        <f ca="1">+WORLDCUP!BD58</f>
        <v>Czech Republic</v>
      </c>
      <c r="H399" s="9" t="str">
        <f ca="1">+WORLDCUP!BD64</f>
        <v>Iran</v>
      </c>
      <c r="I399" s="9" t="str">
        <f ca="1">+WORLDCUP!BD69</f>
        <v>Panama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Austria</v>
      </c>
      <c r="E400" s="9" t="str">
        <f ca="1">+WORLDCUP!BD59</f>
        <v>Qatar</v>
      </c>
      <c r="F400" s="9" t="str">
        <f ca="1">+WORLDCUP!BD60</f>
        <v>Scotland</v>
      </c>
      <c r="G400" s="9" t="str">
        <f ca="1">+WORLDCUP!BD58</f>
        <v>Czech Republic</v>
      </c>
      <c r="H400" s="9" t="str">
        <f ca="1">+WORLDCUP!BD64</f>
        <v>Iran</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Iran</v>
      </c>
      <c r="E401" s="9" t="str">
        <f ca="1">+WORLDCUP!BD59</f>
        <v>Qatar</v>
      </c>
      <c r="F401" s="9" t="str">
        <f ca="1">+WORLDCUP!BD60</f>
        <v>Scotland</v>
      </c>
      <c r="G401" s="9" t="str">
        <f ca="1">+WORLDCUP!BD58</f>
        <v>Czech Republic</v>
      </c>
      <c r="H401" s="9" t="str">
        <f ca="1">+WORLDCUP!BD65</f>
        <v>Uruguay</v>
      </c>
      <c r="I401" s="9" t="str">
        <f ca="1">+WORLDCUP!BD69</f>
        <v>Panama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Uruguay</v>
      </c>
      <c r="D402" s="9" t="str">
        <f ca="1">+WORLDCUP!BD67</f>
        <v>Austria</v>
      </c>
      <c r="E402" s="9" t="str">
        <f ca="1">+WORLDCUP!BD59</f>
        <v>Qatar</v>
      </c>
      <c r="F402" s="9" t="str">
        <f ca="1">+WORLDCUP!BD60</f>
        <v>Scotland</v>
      </c>
      <c r="G402" s="9" t="str">
        <f ca="1">+WORLDCUP!BD58</f>
        <v>Czech Republic</v>
      </c>
      <c r="H402" s="9" t="str">
        <f ca="1">+WORLDCUP!BD64</f>
        <v>Iran</v>
      </c>
      <c r="I402" s="9" t="str">
        <f ca="1">+WORLDCUP!BD69</f>
        <v>Panama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Uruguay</v>
      </c>
      <c r="D403" s="9" t="str">
        <f ca="1">+WORLDCUP!BD67</f>
        <v>Austria</v>
      </c>
      <c r="E403" s="9" t="str">
        <f ca="1">+WORLDCUP!BD59</f>
        <v>Qatar</v>
      </c>
      <c r="F403" s="9" t="str">
        <f ca="1">+WORLDCUP!BD60</f>
        <v>Scotland</v>
      </c>
      <c r="G403" s="9" t="str">
        <f ca="1">+WORLDCUP!BD58</f>
        <v>Czech Republic</v>
      </c>
      <c r="H403" s="9" t="str">
        <f ca="1">+WORLDCUP!BD64</f>
        <v>Iran</v>
      </c>
      <c r="I403" s="9" t="str">
        <f ca="1">+WORLDCUP!BD62</f>
        <v>Curaçao</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Iran</v>
      </c>
      <c r="E404" s="9" t="str">
        <f ca="1">+WORLDCUP!BD59</f>
        <v>Qatar</v>
      </c>
      <c r="F404" s="9" t="str">
        <f ca="1">+WORLDCUP!BD60</f>
        <v>Scotland</v>
      </c>
      <c r="G404" s="9" t="str">
        <f ca="1">+WORLDCUP!BD58</f>
        <v>Czech Republic</v>
      </c>
      <c r="H404" s="9" t="str">
        <f ca="1">+WORLDCUP!BD65</f>
        <v>Uruguay</v>
      </c>
      <c r="I404" s="9" t="str">
        <f ca="1">+WORLDCUP!BD69</f>
        <v>Panama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Iran</v>
      </c>
      <c r="E405" s="9" t="str">
        <f ca="1">+WORLDCUP!BD59</f>
        <v>Qatar</v>
      </c>
      <c r="F405" s="9" t="str">
        <f ca="1">+WORLDCUP!BD60</f>
        <v>Scotland</v>
      </c>
      <c r="G405" s="9" t="str">
        <f ca="1">+WORLDCUP!BD58</f>
        <v>Czech Republic</v>
      </c>
      <c r="H405" s="9" t="str">
        <f ca="1">+WORLDCUP!BD65</f>
        <v>Uruguay</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Uruguay</v>
      </c>
      <c r="D406" s="9" t="str">
        <f ca="1">+WORLDCUP!BD67</f>
        <v>Austria</v>
      </c>
      <c r="E406" s="9" t="str">
        <f ca="1">+WORLDCUP!BD59</f>
        <v>Qatar</v>
      </c>
      <c r="F406" s="9" t="str">
        <f ca="1">+WORLDCUP!BD60</f>
        <v>Scotland</v>
      </c>
      <c r="G406" s="9" t="str">
        <f ca="1">+WORLDCUP!BD58</f>
        <v>Czech Republic</v>
      </c>
      <c r="H406" s="9" t="str">
        <f ca="1">+WORLDCUP!BD64</f>
        <v>Iran</v>
      </c>
      <c r="I406" s="9" t="str">
        <f ca="1">+WORLDCUP!BD62</f>
        <v>Curaçao</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Austria</v>
      </c>
      <c r="E407" s="9" t="str">
        <f ca="1">+WORLDCUP!BD59</f>
        <v>Qatar</v>
      </c>
      <c r="F407" s="9" t="str">
        <f ca="1">+WORLDCUP!BD60</f>
        <v>Scotland</v>
      </c>
      <c r="G407" s="9" t="str">
        <f ca="1">+WORLDCUP!BD58</f>
        <v>Czech Republic</v>
      </c>
      <c r="H407" s="9" t="str">
        <f ca="1">+WORLDCUP!BD63</f>
        <v>Sweden</v>
      </c>
      <c r="I407" s="9" t="str">
        <f ca="1">+WORLDCUP!BD69</f>
        <v>Panama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Norway</v>
      </c>
      <c r="E408" s="9" t="str">
        <f ca="1">+WORLDCUP!BD59</f>
        <v>Qatar</v>
      </c>
      <c r="F408" s="9" t="str">
        <f ca="1">+WORLDCUP!BD60</f>
        <v>Scotland</v>
      </c>
      <c r="G408" s="9" t="str">
        <f ca="1">+WORLDCUP!BD58</f>
        <v>Czech Republic</v>
      </c>
      <c r="H408" s="9" t="str">
        <f ca="1">+WORLDCUP!BD63</f>
        <v>Sweden</v>
      </c>
      <c r="I408" s="9" t="str">
        <f ca="1">+WORLDCUP!BD69</f>
        <v>Panama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Austria</v>
      </c>
      <c r="E409" s="9" t="str">
        <f ca="1">+WORLDCUP!BD59</f>
        <v>Qatar</v>
      </c>
      <c r="F409" s="9" t="str">
        <f ca="1">+WORLDCUP!BD60</f>
        <v>Scotland</v>
      </c>
      <c r="G409" s="9" t="str">
        <f ca="1">+WORLDCUP!BD58</f>
        <v>Czech Republic</v>
      </c>
      <c r="H409" s="9" t="str">
        <f ca="1">+WORLDCUP!BD63</f>
        <v>Sweden</v>
      </c>
      <c r="I409" s="9" t="str">
        <f ca="1">+WORLDCUP!BD69</f>
        <v>Panama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Austria</v>
      </c>
      <c r="E410" s="9" t="str">
        <f ca="1">+WORLDCUP!BD59</f>
        <v>Qatar</v>
      </c>
      <c r="F410" s="9" t="str">
        <f ca="1">+WORLDCUP!BD60</f>
        <v>Scotland</v>
      </c>
      <c r="G410" s="9" t="str">
        <f ca="1">+WORLDCUP!BD58</f>
        <v>Czech Republic</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Uruguay</v>
      </c>
      <c r="D411" s="9" t="str">
        <f ca="1">+WORLDCUP!BD62</f>
        <v>Curaçao</v>
      </c>
      <c r="E411" s="9" t="str">
        <f ca="1">+WORLDCUP!BD59</f>
        <v>Qatar</v>
      </c>
      <c r="F411" s="9" t="str">
        <f ca="1">+WORLDCUP!BD60</f>
        <v>Scotland</v>
      </c>
      <c r="G411" s="9" t="str">
        <f ca="1">+WORLDCUP!BD58</f>
        <v>Czech Republic</v>
      </c>
      <c r="H411" s="9" t="str">
        <f ca="1">+WORLDCUP!BD63</f>
        <v>Sweden</v>
      </c>
      <c r="I411" s="9" t="str">
        <f ca="1">+WORLDCUP!BD69</f>
        <v>Panama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Uruguay</v>
      </c>
      <c r="D412" s="9" t="str">
        <f ca="1">+WORLDCUP!BD67</f>
        <v>Austria</v>
      </c>
      <c r="E412" s="9" t="str">
        <f ca="1">+WORLDCUP!BD59</f>
        <v>Qatar</v>
      </c>
      <c r="F412" s="9" t="str">
        <f ca="1">+WORLDCUP!BD60</f>
        <v>Scotland</v>
      </c>
      <c r="G412" s="9" t="str">
        <f ca="1">+WORLDCUP!BD58</f>
        <v>Czech Republic</v>
      </c>
      <c r="H412" s="9" t="str">
        <f ca="1">+WORLDCUP!BD63</f>
        <v>Sweden</v>
      </c>
      <c r="I412" s="9" t="str">
        <f ca="1">+WORLDCUP!BD69</f>
        <v>Panama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Uruguay</v>
      </c>
      <c r="D413" s="9" t="str">
        <f ca="1">+WORLDCUP!BD67</f>
        <v>Austria</v>
      </c>
      <c r="E413" s="9" t="str">
        <f ca="1">+WORLDCUP!BD59</f>
        <v>Qatar</v>
      </c>
      <c r="F413" s="9" t="str">
        <f ca="1">+WORLDCUP!BD60</f>
        <v>Scotland</v>
      </c>
      <c r="G413" s="9" t="str">
        <f ca="1">+WORLDCUP!BD58</f>
        <v>Czech Republic</v>
      </c>
      <c r="H413" s="9" t="str">
        <f ca="1">+WORLDCUP!BD63</f>
        <v>Sweden</v>
      </c>
      <c r="I413" s="9" t="str">
        <f ca="1">+WORLDCUP!BD62</f>
        <v>Curaçao</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Uruguay</v>
      </c>
      <c r="D414" s="9" t="str">
        <f ca="1">+WORLDCUP!BD62</f>
        <v>Curaçao</v>
      </c>
      <c r="E414" s="9" t="str">
        <f ca="1">+WORLDCUP!BD59</f>
        <v>Qatar</v>
      </c>
      <c r="F414" s="9" t="str">
        <f ca="1">+WORLDCUP!BD60</f>
        <v>Scotland</v>
      </c>
      <c r="G414" s="9" t="str">
        <f ca="1">+WORLDCUP!BD58</f>
        <v>Czech Republic</v>
      </c>
      <c r="H414" s="9" t="str">
        <f ca="1">+WORLDCUP!BD63</f>
        <v>Sweden</v>
      </c>
      <c r="I414" s="9" t="str">
        <f ca="1">+WORLDCUP!BD69</f>
        <v>Panama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Uruguay</v>
      </c>
      <c r="D415" s="9" t="str">
        <f ca="1">+WORLDCUP!BD62</f>
        <v>Curaçao</v>
      </c>
      <c r="E415" s="9" t="str">
        <f ca="1">+WORLDCUP!BD59</f>
        <v>Qatar</v>
      </c>
      <c r="F415" s="9" t="str">
        <f ca="1">+WORLDCUP!BD60</f>
        <v>Scotland</v>
      </c>
      <c r="G415" s="9" t="str">
        <f ca="1">+WORLDCUP!BD58</f>
        <v>Czech Republic</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Uruguay</v>
      </c>
      <c r="D416" s="9" t="str">
        <f ca="1">+WORLDCUP!BD67</f>
        <v>Austria</v>
      </c>
      <c r="E416" s="9" t="str">
        <f ca="1">+WORLDCUP!BD59</f>
        <v>Qatar</v>
      </c>
      <c r="F416" s="9" t="str">
        <f ca="1">+WORLDCUP!BD60</f>
        <v>Scotland</v>
      </c>
      <c r="G416" s="9" t="str">
        <f ca="1">+WORLDCUP!BD58</f>
        <v>Czech Republic</v>
      </c>
      <c r="H416" s="9" t="str">
        <f ca="1">+WORLDCUP!BD63</f>
        <v>Sweden</v>
      </c>
      <c r="I416" s="9" t="str">
        <f ca="1">+WORLDCUP!BD62</f>
        <v>Curaçao</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Iran</v>
      </c>
      <c r="E417" s="9" t="str">
        <f ca="1">+WORLDCUP!BD59</f>
        <v>Qatar</v>
      </c>
      <c r="F417" s="9" t="str">
        <f ca="1">+WORLDCUP!BD60</f>
        <v>Scotland</v>
      </c>
      <c r="G417" s="9" t="str">
        <f ca="1">+WORLDCUP!BD58</f>
        <v>Czech Republic</v>
      </c>
      <c r="H417" s="9" t="str">
        <f ca="1">+WORLDCUP!BD63</f>
        <v>Sweden</v>
      </c>
      <c r="I417" s="9" t="str">
        <f ca="1">+WORLDCUP!BD69</f>
        <v>Panama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Iran</v>
      </c>
      <c r="E418" s="9" t="str">
        <f ca="1">+WORLDCUP!BD59</f>
        <v>Qatar</v>
      </c>
      <c r="F418" s="9" t="str">
        <f ca="1">+WORLDCUP!BD60</f>
        <v>Scotland</v>
      </c>
      <c r="G418" s="9" t="str">
        <f ca="1">+WORLDCUP!BD58</f>
        <v>Czech Republic</v>
      </c>
      <c r="H418" s="9" t="str">
        <f ca="1">+WORLDCUP!BD63</f>
        <v>Sweden</v>
      </c>
      <c r="I418" s="9" t="str">
        <f ca="1">+WORLDCUP!BD69</f>
        <v>Panama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Iran</v>
      </c>
      <c r="E419" s="9" t="str">
        <f ca="1">+WORLDCUP!BD59</f>
        <v>Qatar</v>
      </c>
      <c r="F419" s="9" t="str">
        <f ca="1">+WORLDCUP!BD60</f>
        <v>Scotland</v>
      </c>
      <c r="G419" s="9" t="str">
        <f ca="1">+WORLDCUP!BD58</f>
        <v>Czech Republic</v>
      </c>
      <c r="H419" s="9" t="str">
        <f ca="1">+WORLDCUP!BD63</f>
        <v>Sweden</v>
      </c>
      <c r="I419" s="9" t="str">
        <f ca="1">+WORLDCUP!BD67</f>
        <v>Austria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Iran</v>
      </c>
      <c r="E420" s="9" t="str">
        <f ca="1">+WORLDCUP!BD59</f>
        <v>Qatar</v>
      </c>
      <c r="F420" s="9" t="str">
        <f ca="1">+WORLDCUP!BD60</f>
        <v>Scotland</v>
      </c>
      <c r="G420" s="9" t="str">
        <f ca="1">+WORLDCUP!BD58</f>
        <v>Czech Republic</v>
      </c>
      <c r="H420" s="9" t="str">
        <f ca="1">+WORLDCUP!BD63</f>
        <v>Sweden</v>
      </c>
      <c r="I420" s="9" t="str">
        <f ca="1">+WORLDCUP!BD69</f>
        <v>Panama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Iran</v>
      </c>
      <c r="E421" s="9" t="str">
        <f ca="1">+WORLDCUP!BD59</f>
        <v>Qatar</v>
      </c>
      <c r="F421" s="9" t="str">
        <f ca="1">+WORLDCUP!BD60</f>
        <v>Scotland</v>
      </c>
      <c r="G421" s="9" t="str">
        <f ca="1">+WORLDCUP!BD58</f>
        <v>Czech Republic</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Iran</v>
      </c>
      <c r="E422" s="9" t="str">
        <f ca="1">+WORLDCUP!BD59</f>
        <v>Qatar</v>
      </c>
      <c r="F422" s="9" t="str">
        <f ca="1">+WORLDCUP!BD60</f>
        <v>Scotland</v>
      </c>
      <c r="G422" s="9" t="str">
        <f ca="1">+WORLDCUP!BD58</f>
        <v>Czech Republic</v>
      </c>
      <c r="H422" s="9" t="str">
        <f ca="1">+WORLDCUP!BD63</f>
        <v>Sweden</v>
      </c>
      <c r="I422" s="9" t="str">
        <f ca="1">+WORLDCUP!BD66</f>
        <v>Norway</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Uruguay</v>
      </c>
      <c r="D423" s="9" t="str">
        <f ca="1">+WORLDCUP!BD64</f>
        <v>Iran</v>
      </c>
      <c r="E423" s="9" t="str">
        <f ca="1">+WORLDCUP!BD59</f>
        <v>Qatar</v>
      </c>
      <c r="F423" s="9" t="str">
        <f ca="1">+WORLDCUP!BD60</f>
        <v>Scotland</v>
      </c>
      <c r="G423" s="9" t="str">
        <f ca="1">+WORLDCUP!BD58</f>
        <v>Czech Republic</v>
      </c>
      <c r="H423" s="9" t="str">
        <f ca="1">+WORLDCUP!BD63</f>
        <v>Sweden</v>
      </c>
      <c r="I423" s="9" t="str">
        <f ca="1">+WORLDCUP!BD69</f>
        <v>Panama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Uruguay</v>
      </c>
      <c r="D424" s="9" t="str">
        <f ca="1">+WORLDCUP!BD64</f>
        <v>Iran</v>
      </c>
      <c r="E424" s="9" t="str">
        <f ca="1">+WORLDCUP!BD59</f>
        <v>Qatar</v>
      </c>
      <c r="F424" s="9" t="str">
        <f ca="1">+WORLDCUP!BD60</f>
        <v>Scotland</v>
      </c>
      <c r="G424" s="9" t="str">
        <f ca="1">+WORLDCUP!BD58</f>
        <v>Czech Republic</v>
      </c>
      <c r="H424" s="9" t="str">
        <f ca="1">+WORLDCUP!BD63</f>
        <v>Sweden</v>
      </c>
      <c r="I424" s="9" t="str">
        <f ca="1">+WORLDCUP!BD62</f>
        <v>Curaçao</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Uruguay</v>
      </c>
      <c r="D425" s="9" t="str">
        <f ca="1">+WORLDCUP!BD64</f>
        <v>Iran</v>
      </c>
      <c r="E425" s="9" t="str">
        <f ca="1">+WORLDCUP!BD59</f>
        <v>Qatar</v>
      </c>
      <c r="F425" s="9" t="str">
        <f ca="1">+WORLDCUP!BD60</f>
        <v>Scotland</v>
      </c>
      <c r="G425" s="9" t="str">
        <f ca="1">+WORLDCUP!BD58</f>
        <v>Czech Republic</v>
      </c>
      <c r="H425" s="9" t="str">
        <f ca="1">+WORLDCUP!BD63</f>
        <v>Sweden</v>
      </c>
      <c r="I425" s="9" t="str">
        <f ca="1">+WORLDCUP!BD62</f>
        <v>Curaçao</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Uruguay</v>
      </c>
      <c r="D426" s="9" t="str">
        <f ca="1">+WORLDCUP!BD64</f>
        <v>Iran</v>
      </c>
      <c r="E426" s="9" t="str">
        <f ca="1">+WORLDCUP!BD59</f>
        <v>Qatar</v>
      </c>
      <c r="F426" s="9" t="str">
        <f ca="1">+WORLDCUP!BD60</f>
        <v>Scotland</v>
      </c>
      <c r="G426" s="9" t="str">
        <f ca="1">+WORLDCUP!BD58</f>
        <v>Czech Republic</v>
      </c>
      <c r="H426" s="9" t="str">
        <f ca="1">+WORLDCUP!BD63</f>
        <v>Sweden</v>
      </c>
      <c r="I426" s="9" t="str">
        <f ca="1">+WORLDCUP!BD62</f>
        <v>Curaçao</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Austria</v>
      </c>
      <c r="E427" s="9" t="str">
        <f ca="1">+WORLDCUP!BD59</f>
        <v>Qatar</v>
      </c>
      <c r="F427" s="9" t="str">
        <f ca="1">+WORLDCUP!BD60</f>
        <v>Scotland</v>
      </c>
      <c r="G427" s="9" t="str">
        <f ca="1">+WORLDCUP!BD58</f>
        <v>Czech Republic</v>
      </c>
      <c r="H427" s="9" t="str">
        <f ca="1">+WORLDCUP!BD61</f>
        <v>Paraguay</v>
      </c>
      <c r="I427" s="9" t="str">
        <f ca="1">+WORLDCUP!BD69</f>
        <v>Panama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Uruguay</v>
      </c>
      <c r="D428" s="9" t="str">
        <f ca="1">+WORLDCUP!BD67</f>
        <v>Austria</v>
      </c>
      <c r="E428" s="9" t="str">
        <f ca="1">+WORLDCUP!BD59</f>
        <v>Qatar</v>
      </c>
      <c r="F428" s="9" t="str">
        <f ca="1">+WORLDCUP!BD60</f>
        <v>Scotland</v>
      </c>
      <c r="G428" s="9" t="str">
        <f ca="1">+WORLDCUP!BD58</f>
        <v>Czech Republic</v>
      </c>
      <c r="H428" s="9" t="str">
        <f ca="1">+WORLDCUP!BD61</f>
        <v>Paraguay</v>
      </c>
      <c r="I428" s="9" t="str">
        <f ca="1">+WORLDCUP!BD69</f>
        <v>Panama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Uruguay</v>
      </c>
      <c r="D429" s="9" t="str">
        <f ca="1">+WORLDCUP!BD66</f>
        <v>Norway</v>
      </c>
      <c r="E429" s="9" t="str">
        <f ca="1">+WORLDCUP!BD59</f>
        <v>Qatar</v>
      </c>
      <c r="F429" s="9" t="str">
        <f ca="1">+WORLDCUP!BD60</f>
        <v>Scotland</v>
      </c>
      <c r="G429" s="9" t="str">
        <f ca="1">+WORLDCUP!BD58</f>
        <v>Czech Republic</v>
      </c>
      <c r="H429" s="9" t="str">
        <f ca="1">+WORLDCUP!BD61</f>
        <v>Paraguay</v>
      </c>
      <c r="I429" s="9" t="str">
        <f ca="1">+WORLDCUP!BD69</f>
        <v>Panama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Uruguay</v>
      </c>
      <c r="D430" s="9" t="str">
        <f ca="1">+WORLDCUP!BD67</f>
        <v>Austria</v>
      </c>
      <c r="E430" s="9" t="str">
        <f ca="1">+WORLDCUP!BD59</f>
        <v>Qatar</v>
      </c>
      <c r="F430" s="9" t="str">
        <f ca="1">+WORLDCUP!BD60</f>
        <v>Scotland</v>
      </c>
      <c r="G430" s="9" t="str">
        <f ca="1">+WORLDCUP!BD58</f>
        <v>Czech Republic</v>
      </c>
      <c r="H430" s="9" t="str">
        <f ca="1">+WORLDCUP!BD61</f>
        <v>Paraguay</v>
      </c>
      <c r="I430" s="9" t="str">
        <f ca="1">+WORLDCUP!BD69</f>
        <v>Panama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Uruguay</v>
      </c>
      <c r="D431" s="9" t="str">
        <f ca="1">+WORLDCUP!BD67</f>
        <v>Austria</v>
      </c>
      <c r="E431" s="9" t="str">
        <f ca="1">+WORLDCUP!BD59</f>
        <v>Qatar</v>
      </c>
      <c r="F431" s="9" t="str">
        <f ca="1">+WORLDCUP!BD60</f>
        <v>Scotland</v>
      </c>
      <c r="G431" s="9" t="str">
        <f ca="1">+WORLDCUP!BD58</f>
        <v>Czech Republic</v>
      </c>
      <c r="H431" s="9" t="str">
        <f ca="1">+WORLDCUP!BD61</f>
        <v>Paraguay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Qatar</v>
      </c>
      <c r="F432" s="9" t="str">
        <f ca="1">+WORLDCUP!BD61</f>
        <v>Paraguay</v>
      </c>
      <c r="G432" s="9" t="str">
        <f ca="1">+WORLDCUP!BD58</f>
        <v>Czech Republic</v>
      </c>
      <c r="H432" s="9" t="str">
        <f ca="1">+WORLDCUP!BD64</f>
        <v>Iran</v>
      </c>
      <c r="I432" s="9" t="str">
        <f ca="1">+WORLDCUP!BD69</f>
        <v>Panama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Qatar</v>
      </c>
      <c r="F433" s="9" t="str">
        <f ca="1">+WORLDCUP!BD60</f>
        <v>Scotland</v>
      </c>
      <c r="G433" s="9" t="str">
        <f ca="1">+WORLDCUP!BD58</f>
        <v>Czech Republic</v>
      </c>
      <c r="H433" s="9" t="str">
        <f ca="1">+WORLDCUP!BD61</f>
        <v>Paraguay</v>
      </c>
      <c r="I433" s="9" t="str">
        <f ca="1">+WORLDCUP!BD69</f>
        <v>Panama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Qatar</v>
      </c>
      <c r="F434" s="9" t="str">
        <f ca="1">+WORLDCUP!BD61</f>
        <v>Paraguay</v>
      </c>
      <c r="G434" s="9" t="str">
        <f ca="1">+WORLDCUP!BD58</f>
        <v>Czech Republic</v>
      </c>
      <c r="H434" s="9" t="str">
        <f ca="1">+WORLDCUP!BD64</f>
        <v>Iran</v>
      </c>
      <c r="I434" s="9" t="str">
        <f ca="1">+WORLDCUP!BD69</f>
        <v>Panama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Qatar</v>
      </c>
      <c r="F435" s="9" t="str">
        <f ca="1">+WORLDCUP!BD61</f>
        <v>Paraguay</v>
      </c>
      <c r="G435" s="9" t="str">
        <f ca="1">+WORLDCUP!BD58</f>
        <v>Czech Republic</v>
      </c>
      <c r="H435" s="9" t="str">
        <f ca="1">+WORLDCUP!BD64</f>
        <v>Iran</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Uruguay</v>
      </c>
      <c r="D436" s="9" t="str">
        <f ca="1">+WORLDCUP!BD64</f>
        <v>Iran</v>
      </c>
      <c r="E436" s="9" t="str">
        <f ca="1">+WORLDCUP!BD59</f>
        <v>Qatar</v>
      </c>
      <c r="F436" s="9" t="str">
        <f ca="1">+WORLDCUP!BD60</f>
        <v>Scotland</v>
      </c>
      <c r="G436" s="9" t="str">
        <f ca="1">+WORLDCUP!BD58</f>
        <v>Czech Republic</v>
      </c>
      <c r="H436" s="9" t="str">
        <f ca="1">+WORLDCUP!BD61</f>
        <v>Paraguay</v>
      </c>
      <c r="I436" s="9" t="str">
        <f ca="1">+WORLDCUP!BD69</f>
        <v>Panama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Uruguay</v>
      </c>
      <c r="D437" s="9" t="str">
        <f ca="1">+WORLDCUP!BD64</f>
        <v>Iran</v>
      </c>
      <c r="E437" s="9" t="str">
        <f ca="1">+WORLDCUP!BD59</f>
        <v>Qatar</v>
      </c>
      <c r="F437" s="9" t="str">
        <f ca="1">+WORLDCUP!BD60</f>
        <v>Scotland</v>
      </c>
      <c r="G437" s="9" t="str">
        <f ca="1">+WORLDCUP!BD58</f>
        <v>Czech Republic</v>
      </c>
      <c r="H437" s="9" t="str">
        <f ca="1">+WORLDCUP!BD61</f>
        <v>Paraguay</v>
      </c>
      <c r="I437" s="9" t="str">
        <f ca="1">+WORLDCUP!BD69</f>
        <v>Panama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Uruguay</v>
      </c>
      <c r="D438" s="9" t="str">
        <f ca="1">+WORLDCUP!BD64</f>
        <v>Iran</v>
      </c>
      <c r="E438" s="9" t="str">
        <f ca="1">+WORLDCUP!BD59</f>
        <v>Qatar</v>
      </c>
      <c r="F438" s="9" t="str">
        <f ca="1">+WORLDCUP!BD60</f>
        <v>Scotland</v>
      </c>
      <c r="G438" s="9" t="str">
        <f ca="1">+WORLDCUP!BD58</f>
        <v>Czech Republic</v>
      </c>
      <c r="H438" s="9" t="str">
        <f ca="1">+WORLDCUP!BD61</f>
        <v>Paraguay</v>
      </c>
      <c r="I438" s="9" t="str">
        <f ca="1">+WORLDCUP!BD67</f>
        <v>Austria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Uruguay</v>
      </c>
      <c r="D439" s="9" t="str">
        <f ca="1">+WORLDCUP!BD64</f>
        <v>Iran</v>
      </c>
      <c r="E439" s="9" t="str">
        <f ca="1">+WORLDCUP!BD59</f>
        <v>Qatar</v>
      </c>
      <c r="F439" s="9" t="str">
        <f ca="1">+WORLDCUP!BD60</f>
        <v>Scotland</v>
      </c>
      <c r="G439" s="9" t="str">
        <f ca="1">+WORLDCUP!BD58</f>
        <v>Czech Republic</v>
      </c>
      <c r="H439" s="9" t="str">
        <f ca="1">+WORLDCUP!BD61</f>
        <v>Paraguay</v>
      </c>
      <c r="I439" s="9" t="str">
        <f ca="1">+WORLDCUP!BD69</f>
        <v>Panama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Uruguay</v>
      </c>
      <c r="D440" s="9" t="str">
        <f ca="1">+WORLDCUP!BD64</f>
        <v>Iran</v>
      </c>
      <c r="E440" s="9" t="str">
        <f ca="1">+WORLDCUP!BD59</f>
        <v>Qatar</v>
      </c>
      <c r="F440" s="9" t="str">
        <f ca="1">+WORLDCUP!BD60</f>
        <v>Scotland</v>
      </c>
      <c r="G440" s="9" t="str">
        <f ca="1">+WORLDCUP!BD58</f>
        <v>Czech Republic</v>
      </c>
      <c r="H440" s="9" t="str">
        <f ca="1">+WORLDCUP!BD61</f>
        <v>Paraguay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Uruguay</v>
      </c>
      <c r="D441" s="9" t="str">
        <f ca="1">+WORLDCUP!BD64</f>
        <v>Iran</v>
      </c>
      <c r="E441" s="9" t="str">
        <f ca="1">+WORLDCUP!BD59</f>
        <v>Qatar</v>
      </c>
      <c r="F441" s="9" t="str">
        <f ca="1">+WORLDCUP!BD60</f>
        <v>Scotland</v>
      </c>
      <c r="G441" s="9" t="str">
        <f ca="1">+WORLDCUP!BD58</f>
        <v>Czech Republic</v>
      </c>
      <c r="H441" s="9" t="str">
        <f ca="1">+WORLDCUP!BD61</f>
        <v>Paraguay</v>
      </c>
      <c r="I441" s="9" t="str">
        <f ca="1">+WORLDCUP!BD66</f>
        <v>Norway</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Qatar</v>
      </c>
      <c r="F442" s="9" t="str">
        <f ca="1">+WORLDCUP!BD61</f>
        <v>Paraguay</v>
      </c>
      <c r="G442" s="9" t="str">
        <f ca="1">+WORLDCUP!BD58</f>
        <v>Czech Republic</v>
      </c>
      <c r="H442" s="9" t="str">
        <f ca="1">+WORLDCUP!BD63</f>
        <v>Sweden</v>
      </c>
      <c r="I442" s="9" t="str">
        <f ca="1">+WORLDCUP!BD69</f>
        <v>Panama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Qatar</v>
      </c>
      <c r="F443" s="9" t="str">
        <f ca="1">+WORLDCUP!BD61</f>
        <v>Paraguay</v>
      </c>
      <c r="G443" s="9" t="str">
        <f ca="1">+WORLDCUP!BD58</f>
        <v>Czech Republic</v>
      </c>
      <c r="H443" s="9" t="str">
        <f ca="1">+WORLDCUP!BD63</f>
        <v>Sweden</v>
      </c>
      <c r="I443" s="9" t="str">
        <f ca="1">+WORLDCUP!BD69</f>
        <v>Panama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Qatar</v>
      </c>
      <c r="F444" s="9" t="str">
        <f ca="1">+WORLDCUP!BD61</f>
        <v>Paraguay</v>
      </c>
      <c r="G444" s="9" t="str">
        <f ca="1">+WORLDCUP!BD58</f>
        <v>Czech Republic</v>
      </c>
      <c r="H444" s="9" t="str">
        <f ca="1">+WORLDCUP!BD63</f>
        <v>Sweden</v>
      </c>
      <c r="I444" s="9" t="str">
        <f ca="1">+WORLDCUP!BD69</f>
        <v>Panama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Qatar</v>
      </c>
      <c r="F445" s="9" t="str">
        <f ca="1">+WORLDCUP!BD61</f>
        <v>Paraguay</v>
      </c>
      <c r="G445" s="9" t="str">
        <f ca="1">+WORLDCUP!BD58</f>
        <v>Czech Republic</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Uruguay</v>
      </c>
      <c r="D446" s="9" t="str">
        <f ca="1">+WORLDCUP!BD63</f>
        <v>Sweden</v>
      </c>
      <c r="E446" s="9" t="str">
        <f ca="1">+WORLDCUP!BD59</f>
        <v>Qatar</v>
      </c>
      <c r="F446" s="9" t="str">
        <f ca="1">+WORLDCUP!BD60</f>
        <v>Scotland</v>
      </c>
      <c r="G446" s="9" t="str">
        <f ca="1">+WORLDCUP!BD58</f>
        <v>Czech Republic</v>
      </c>
      <c r="H446" s="9" t="str">
        <f ca="1">+WORLDCUP!BD61</f>
        <v>Paraguay</v>
      </c>
      <c r="I446" s="9" t="str">
        <f ca="1">+WORLDCUP!BD69</f>
        <v>Panama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Qatar</v>
      </c>
      <c r="F447" s="9" t="str">
        <f ca="1">+WORLDCUP!BD61</f>
        <v>Paraguay</v>
      </c>
      <c r="G447" s="9" t="str">
        <f ca="1">+WORLDCUP!BD58</f>
        <v>Czech Republic</v>
      </c>
      <c r="H447" s="9" t="str">
        <f ca="1">+WORLDCUP!BD63</f>
        <v>Sweden</v>
      </c>
      <c r="I447" s="9" t="str">
        <f ca="1">+WORLDCUP!BD69</f>
        <v>Panama</v>
      </c>
      <c r="J447" s="9" t="str">
        <f ca="1">+WORLDCUP!BD65</f>
        <v>Uruguay</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Uruguay</v>
      </c>
      <c r="D448" s="9" t="str">
        <f ca="1">+WORLDCUP!BD67</f>
        <v>Austria</v>
      </c>
      <c r="E448" s="9" t="str">
        <f ca="1">+WORLDCUP!BD59</f>
        <v>Qatar</v>
      </c>
      <c r="F448" s="9" t="str">
        <f ca="1">+WORLDCUP!BD60</f>
        <v>Scotland</v>
      </c>
      <c r="G448" s="9" t="str">
        <f ca="1">+WORLDCUP!BD58</f>
        <v>Czech Republic</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Uruguay</v>
      </c>
      <c r="D449" s="9" t="str">
        <f ca="1">+WORLDCUP!BD63</f>
        <v>Sweden</v>
      </c>
      <c r="E449" s="9" t="str">
        <f ca="1">+WORLDCUP!BD59</f>
        <v>Qatar</v>
      </c>
      <c r="F449" s="9" t="str">
        <f ca="1">+WORLDCUP!BD60</f>
        <v>Scotland</v>
      </c>
      <c r="G449" s="9" t="str">
        <f ca="1">+WORLDCUP!BD58</f>
        <v>Czech Republic</v>
      </c>
      <c r="H449" s="9" t="str">
        <f ca="1">+WORLDCUP!BD61</f>
        <v>Paraguay</v>
      </c>
      <c r="I449" s="9" t="str">
        <f ca="1">+WORLDCUP!BD69</f>
        <v>Panama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Uruguay</v>
      </c>
      <c r="D450" s="9" t="str">
        <f ca="1">+WORLDCUP!BD63</f>
        <v>Sweden</v>
      </c>
      <c r="E450" s="9" t="str">
        <f ca="1">+WORLDCUP!BD59</f>
        <v>Qatar</v>
      </c>
      <c r="F450" s="9" t="str">
        <f ca="1">+WORLDCUP!BD60</f>
        <v>Scotland</v>
      </c>
      <c r="G450" s="9" t="str">
        <f ca="1">+WORLDCUP!BD58</f>
        <v>Czech Republic</v>
      </c>
      <c r="H450" s="9" t="str">
        <f ca="1">+WORLDCUP!BD61</f>
        <v>Paraguay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Uruguay</v>
      </c>
      <c r="D451" s="9" t="str">
        <f ca="1">+WORLDCUP!BD67</f>
        <v>Austria</v>
      </c>
      <c r="E451" s="9" t="str">
        <f ca="1">+WORLDCUP!BD59</f>
        <v>Qatar</v>
      </c>
      <c r="F451" s="9" t="str">
        <f ca="1">+WORLDCUP!BD60</f>
        <v>Scotland</v>
      </c>
      <c r="G451" s="9" t="str">
        <f ca="1">+WORLDCUP!BD58</f>
        <v>Czech Republic</v>
      </c>
      <c r="H451" s="9" t="str">
        <f ca="1">+WORLDCUP!BD63</f>
        <v>Sweden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Qatar</v>
      </c>
      <c r="F452" s="9" t="str">
        <f ca="1">+WORLDCUP!BD61</f>
        <v>Paraguay</v>
      </c>
      <c r="G452" s="9" t="str">
        <f ca="1">+WORLDCUP!BD58</f>
        <v>Czech Republic</v>
      </c>
      <c r="H452" s="9" t="str">
        <f ca="1">+WORLDCUP!BD63</f>
        <v>Sweden</v>
      </c>
      <c r="I452" s="9" t="str">
        <f ca="1">+WORLDCUP!BD69</f>
        <v>Panama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Qatar</v>
      </c>
      <c r="F453" s="9" t="str">
        <f ca="1">+WORLDCUP!BD61</f>
        <v>Paraguay</v>
      </c>
      <c r="G453" s="9" t="str">
        <f ca="1">+WORLDCUP!BD58</f>
        <v>Czech Republic</v>
      </c>
      <c r="H453" s="9" t="str">
        <f ca="1">+WORLDCUP!BD63</f>
        <v>Sweden</v>
      </c>
      <c r="I453" s="9" t="str">
        <f ca="1">+WORLDCUP!BD69</f>
        <v>Panama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Qatar</v>
      </c>
      <c r="F454" s="9" t="str">
        <f ca="1">+WORLDCUP!BD61</f>
        <v>Paraguay</v>
      </c>
      <c r="G454" s="9" t="str">
        <f ca="1">+WORLDCUP!BD58</f>
        <v>Czech Republic</v>
      </c>
      <c r="H454" s="9" t="str">
        <f ca="1">+WORLDCUP!BD63</f>
        <v>Sweden</v>
      </c>
      <c r="I454" s="9" t="str">
        <f ca="1">+WORLDCUP!BD67</f>
        <v>Austria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Qatar</v>
      </c>
      <c r="F455" s="9" t="str">
        <f ca="1">+WORLDCUP!BD61</f>
        <v>Paraguay</v>
      </c>
      <c r="G455" s="9" t="str">
        <f ca="1">+WORLDCUP!BD58</f>
        <v>Czech Republic</v>
      </c>
      <c r="H455" s="9" t="str">
        <f ca="1">+WORLDCUP!BD63</f>
        <v>Sweden</v>
      </c>
      <c r="I455" s="9" t="str">
        <f ca="1">+WORLDCUP!BD69</f>
        <v>Panama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Qatar</v>
      </c>
      <c r="F456" s="9" t="str">
        <f ca="1">+WORLDCUP!BD61</f>
        <v>Paraguay</v>
      </c>
      <c r="G456" s="9" t="str">
        <f ca="1">+WORLDCUP!BD58</f>
        <v>Czech Republic</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Qatar</v>
      </c>
      <c r="F457" s="9" t="str">
        <f ca="1">+WORLDCUP!BD61</f>
        <v>Paraguay</v>
      </c>
      <c r="G457" s="9" t="str">
        <f ca="1">+WORLDCUP!BD58</f>
        <v>Czech Republic</v>
      </c>
      <c r="H457" s="9" t="str">
        <f ca="1">+WORLDCUP!BD63</f>
        <v>Sweden</v>
      </c>
      <c r="I457" s="9" t="str">
        <f ca="1">+WORLDCUP!BD66</f>
        <v>Norway</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Qatar</v>
      </c>
      <c r="F458" s="9" t="str">
        <f ca="1">+WORLDCUP!BD61</f>
        <v>Paraguay</v>
      </c>
      <c r="G458" s="9" t="str">
        <f ca="1">+WORLDCUP!BD58</f>
        <v>Czech Republic</v>
      </c>
      <c r="H458" s="9" t="str">
        <f ca="1">+WORLDCUP!BD63</f>
        <v>Sweden</v>
      </c>
      <c r="I458" s="9" t="str">
        <f ca="1">+WORLDCUP!BD69</f>
        <v>Panama</v>
      </c>
      <c r="J458" s="9" t="str">
        <f ca="1">+WORLDCUP!BD65</f>
        <v>Uruguay</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Uruguay</v>
      </c>
      <c r="D459" s="9" t="str">
        <f ca="1">+WORLDCUP!BD64</f>
        <v>Iran</v>
      </c>
      <c r="E459" s="9" t="str">
        <f ca="1">+WORLDCUP!BD59</f>
        <v>Qatar</v>
      </c>
      <c r="F459" s="9" t="str">
        <f ca="1">+WORLDCUP!BD60</f>
        <v>Scotland</v>
      </c>
      <c r="G459" s="9" t="str">
        <f ca="1">+WORLDCUP!BD58</f>
        <v>Czech Republic</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Uruguay</v>
      </c>
      <c r="D460" s="9" t="str">
        <f ca="1">+WORLDCUP!BD64</f>
        <v>Iran</v>
      </c>
      <c r="E460" s="9" t="str">
        <f ca="1">+WORLDCUP!BD59</f>
        <v>Qatar</v>
      </c>
      <c r="F460" s="9" t="str">
        <f ca="1">+WORLDCUP!BD60</f>
        <v>Scotland</v>
      </c>
      <c r="G460" s="9" t="str">
        <f ca="1">+WORLDCUP!BD58</f>
        <v>Czech Republic</v>
      </c>
      <c r="H460" s="9" t="str">
        <f ca="1">+WORLDCUP!BD63</f>
        <v>Sweden</v>
      </c>
      <c r="I460" s="9" t="str">
        <f ca="1">+WORLDCUP!BD61</f>
        <v>Paraguay</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Uruguay</v>
      </c>
      <c r="D461" s="9" t="str">
        <f ca="1">+WORLDCUP!BD64</f>
        <v>Iran</v>
      </c>
      <c r="E461" s="9" t="str">
        <f ca="1">+WORLDCUP!BD59</f>
        <v>Qatar</v>
      </c>
      <c r="F461" s="9" t="str">
        <f ca="1">+WORLDCUP!BD60</f>
        <v>Scotland</v>
      </c>
      <c r="G461" s="9" t="str">
        <f ca="1">+WORLDCUP!BD58</f>
        <v>Czech Republic</v>
      </c>
      <c r="H461" s="9" t="str">
        <f ca="1">+WORLDCUP!BD63</f>
        <v>Sweden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Austria</v>
      </c>
      <c r="E462" s="9" t="str">
        <f ca="1">+WORLDCUP!BD59</f>
        <v>Qatar</v>
      </c>
      <c r="F462" s="9" t="str">
        <f ca="1">+WORLDCUP!BD60</f>
        <v>Scotland</v>
      </c>
      <c r="G462" s="9" t="str">
        <f ca="1">+WORLDCUP!BD58</f>
        <v>Czech Republic</v>
      </c>
      <c r="H462" s="9" t="str">
        <f ca="1">+WORLDCUP!BD61</f>
        <v>Paraguay</v>
      </c>
      <c r="I462" s="9" t="str">
        <f ca="1">+WORLDCUP!BD69</f>
        <v>Panama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Norway</v>
      </c>
      <c r="E463" s="9" t="str">
        <f ca="1">+WORLDCUP!BD59</f>
        <v>Qatar</v>
      </c>
      <c r="F463" s="9" t="str">
        <f ca="1">+WORLDCUP!BD60</f>
        <v>Scotland</v>
      </c>
      <c r="G463" s="9" t="str">
        <f ca="1">+WORLDCUP!BD58</f>
        <v>Czech Republic</v>
      </c>
      <c r="H463" s="9" t="str">
        <f ca="1">+WORLDCUP!BD61</f>
        <v>Paraguay</v>
      </c>
      <c r="I463" s="9" t="str">
        <f ca="1">+WORLDCUP!BD69</f>
        <v>Panama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Austria</v>
      </c>
      <c r="E464" s="9" t="str">
        <f ca="1">+WORLDCUP!BD59</f>
        <v>Qatar</v>
      </c>
      <c r="F464" s="9" t="str">
        <f ca="1">+WORLDCUP!BD60</f>
        <v>Scotland</v>
      </c>
      <c r="G464" s="9" t="str">
        <f ca="1">+WORLDCUP!BD58</f>
        <v>Czech Republic</v>
      </c>
      <c r="H464" s="9" t="str">
        <f ca="1">+WORLDCUP!BD61</f>
        <v>Paraguay</v>
      </c>
      <c r="I464" s="9" t="str">
        <f ca="1">+WORLDCUP!BD69</f>
        <v>Panama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Austria</v>
      </c>
      <c r="E465" s="9" t="str">
        <f ca="1">+WORLDCUP!BD59</f>
        <v>Qatar</v>
      </c>
      <c r="F465" s="9" t="str">
        <f ca="1">+WORLDCUP!BD60</f>
        <v>Scotland</v>
      </c>
      <c r="G465" s="9" t="str">
        <f ca="1">+WORLDCUP!BD58</f>
        <v>Czech Republic</v>
      </c>
      <c r="H465" s="9" t="str">
        <f ca="1">+WORLDCUP!BD61</f>
        <v>Paraguay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Uruguay</v>
      </c>
      <c r="D466" s="9" t="str">
        <f ca="1">+WORLDCUP!BD62</f>
        <v>Curaçao</v>
      </c>
      <c r="E466" s="9" t="str">
        <f ca="1">+WORLDCUP!BD59</f>
        <v>Qatar</v>
      </c>
      <c r="F466" s="9" t="str">
        <f ca="1">+WORLDCUP!BD60</f>
        <v>Scotland</v>
      </c>
      <c r="G466" s="9" t="str">
        <f ca="1">+WORLDCUP!BD58</f>
        <v>Czech Republic</v>
      </c>
      <c r="H466" s="9" t="str">
        <f ca="1">+WORLDCUP!BD61</f>
        <v>Paraguay</v>
      </c>
      <c r="I466" s="9" t="str">
        <f ca="1">+WORLDCUP!BD69</f>
        <v>Panama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Uruguay</v>
      </c>
      <c r="D467" s="9" t="str">
        <f ca="1">+WORLDCUP!BD67</f>
        <v>Austria</v>
      </c>
      <c r="E467" s="9" t="str">
        <f ca="1">+WORLDCUP!BD59</f>
        <v>Qatar</v>
      </c>
      <c r="F467" s="9" t="str">
        <f ca="1">+WORLDCUP!BD60</f>
        <v>Scotland</v>
      </c>
      <c r="G467" s="9" t="str">
        <f ca="1">+WORLDCUP!BD58</f>
        <v>Czech Republic</v>
      </c>
      <c r="H467" s="9" t="str">
        <f ca="1">+WORLDCUP!BD61</f>
        <v>Paraguay</v>
      </c>
      <c r="I467" s="9" t="str">
        <f ca="1">+WORLDCUP!BD69</f>
        <v>Panama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Uruguay</v>
      </c>
      <c r="D468" s="9" t="str">
        <f ca="1">+WORLDCUP!BD67</f>
        <v>Austria</v>
      </c>
      <c r="E468" s="9" t="str">
        <f ca="1">+WORLDCUP!BD59</f>
        <v>Qatar</v>
      </c>
      <c r="F468" s="9" t="str">
        <f ca="1">+WORLDCUP!BD60</f>
        <v>Scotland</v>
      </c>
      <c r="G468" s="9" t="str">
        <f ca="1">+WORLDCUP!BD58</f>
        <v>Czech Republic</v>
      </c>
      <c r="H468" s="9" t="str">
        <f ca="1">+WORLDCUP!BD61</f>
        <v>Paraguay</v>
      </c>
      <c r="I468" s="9" t="str">
        <f ca="1">+WORLDCUP!BD62</f>
        <v>Curaçao</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Uruguay</v>
      </c>
      <c r="D469" s="9" t="str">
        <f ca="1">+WORLDCUP!BD62</f>
        <v>Curaçao</v>
      </c>
      <c r="E469" s="9" t="str">
        <f ca="1">+WORLDCUP!BD59</f>
        <v>Qatar</v>
      </c>
      <c r="F469" s="9" t="str">
        <f ca="1">+WORLDCUP!BD60</f>
        <v>Scotland</v>
      </c>
      <c r="G469" s="9" t="str">
        <f ca="1">+WORLDCUP!BD58</f>
        <v>Czech Republic</v>
      </c>
      <c r="H469" s="9" t="str">
        <f ca="1">+WORLDCUP!BD61</f>
        <v>Paraguay</v>
      </c>
      <c r="I469" s="9" t="str">
        <f ca="1">+WORLDCUP!BD69</f>
        <v>Panama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Uruguay</v>
      </c>
      <c r="D470" s="9" t="str">
        <f ca="1">+WORLDCUP!BD62</f>
        <v>Curaçao</v>
      </c>
      <c r="E470" s="9" t="str">
        <f ca="1">+WORLDCUP!BD59</f>
        <v>Qatar</v>
      </c>
      <c r="F470" s="9" t="str">
        <f ca="1">+WORLDCUP!BD60</f>
        <v>Scotland</v>
      </c>
      <c r="G470" s="9" t="str">
        <f ca="1">+WORLDCUP!BD58</f>
        <v>Czech Republic</v>
      </c>
      <c r="H470" s="9" t="str">
        <f ca="1">+WORLDCUP!BD61</f>
        <v>Paraguay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Uruguay</v>
      </c>
      <c r="D471" s="9" t="str">
        <f ca="1">+WORLDCUP!BD67</f>
        <v>Austria</v>
      </c>
      <c r="E471" s="9" t="str">
        <f ca="1">+WORLDCUP!BD59</f>
        <v>Qatar</v>
      </c>
      <c r="F471" s="9" t="str">
        <f ca="1">+WORLDCUP!BD60</f>
        <v>Scotland</v>
      </c>
      <c r="G471" s="9" t="str">
        <f ca="1">+WORLDCUP!BD58</f>
        <v>Czech Republic</v>
      </c>
      <c r="H471" s="9" t="str">
        <f ca="1">+WORLDCUP!BD61</f>
        <v>Paraguay</v>
      </c>
      <c r="I471" s="9" t="str">
        <f ca="1">+WORLDCUP!BD62</f>
        <v>Curaçao</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Iran</v>
      </c>
      <c r="E472" s="9" t="str">
        <f ca="1">+WORLDCUP!BD59</f>
        <v>Qatar</v>
      </c>
      <c r="F472" s="9" t="str">
        <f ca="1">+WORLDCUP!BD60</f>
        <v>Scotland</v>
      </c>
      <c r="G472" s="9" t="str">
        <f ca="1">+WORLDCUP!BD58</f>
        <v>Czech Republic</v>
      </c>
      <c r="H472" s="9" t="str">
        <f ca="1">+WORLDCUP!BD61</f>
        <v>Paraguay</v>
      </c>
      <c r="I472" s="9" t="str">
        <f ca="1">+WORLDCUP!BD69</f>
        <v>Panama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Iran</v>
      </c>
      <c r="E473" s="9" t="str">
        <f ca="1">+WORLDCUP!BD59</f>
        <v>Qatar</v>
      </c>
      <c r="F473" s="9" t="str">
        <f ca="1">+WORLDCUP!BD60</f>
        <v>Scotland</v>
      </c>
      <c r="G473" s="9" t="str">
        <f ca="1">+WORLDCUP!BD58</f>
        <v>Czech Republic</v>
      </c>
      <c r="H473" s="9" t="str">
        <f ca="1">+WORLDCUP!BD61</f>
        <v>Paraguay</v>
      </c>
      <c r="I473" s="9" t="str">
        <f ca="1">+WORLDCUP!BD69</f>
        <v>Panama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Iran</v>
      </c>
      <c r="E474" s="9" t="str">
        <f ca="1">+WORLDCUP!BD59</f>
        <v>Qatar</v>
      </c>
      <c r="F474" s="9" t="str">
        <f ca="1">+WORLDCUP!BD60</f>
        <v>Scotland</v>
      </c>
      <c r="G474" s="9" t="str">
        <f ca="1">+WORLDCUP!BD58</f>
        <v>Czech Republic</v>
      </c>
      <c r="H474" s="9" t="str">
        <f ca="1">+WORLDCUP!BD61</f>
        <v>Paraguay</v>
      </c>
      <c r="I474" s="9" t="str">
        <f ca="1">+WORLDCUP!BD67</f>
        <v>Austria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Iran</v>
      </c>
      <c r="E475" s="9" t="str">
        <f ca="1">+WORLDCUP!BD59</f>
        <v>Qatar</v>
      </c>
      <c r="F475" s="9" t="str">
        <f ca="1">+WORLDCUP!BD60</f>
        <v>Scotland</v>
      </c>
      <c r="G475" s="9" t="str">
        <f ca="1">+WORLDCUP!BD58</f>
        <v>Czech Republic</v>
      </c>
      <c r="H475" s="9" t="str">
        <f ca="1">+WORLDCUP!BD61</f>
        <v>Paraguay</v>
      </c>
      <c r="I475" s="9" t="str">
        <f ca="1">+WORLDCUP!BD69</f>
        <v>Panama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Iran</v>
      </c>
      <c r="E476" s="9" t="str">
        <f ca="1">+WORLDCUP!BD59</f>
        <v>Qatar</v>
      </c>
      <c r="F476" s="9" t="str">
        <f ca="1">+WORLDCUP!BD60</f>
        <v>Scotland</v>
      </c>
      <c r="G476" s="9" t="str">
        <f ca="1">+WORLDCUP!BD58</f>
        <v>Czech Republic</v>
      </c>
      <c r="H476" s="9" t="str">
        <f ca="1">+WORLDCUP!BD61</f>
        <v>Paraguay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Iran</v>
      </c>
      <c r="E477" s="9" t="str">
        <f ca="1">+WORLDCUP!BD59</f>
        <v>Qatar</v>
      </c>
      <c r="F477" s="9" t="str">
        <f ca="1">+WORLDCUP!BD60</f>
        <v>Scotland</v>
      </c>
      <c r="G477" s="9" t="str">
        <f ca="1">+WORLDCUP!BD58</f>
        <v>Czech Republic</v>
      </c>
      <c r="H477" s="9" t="str">
        <f ca="1">+WORLDCUP!BD61</f>
        <v>Paraguay</v>
      </c>
      <c r="I477" s="9" t="str">
        <f ca="1">+WORLDCUP!BD66</f>
        <v>Norway</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Uruguay</v>
      </c>
      <c r="D478" s="9" t="str">
        <f ca="1">+WORLDCUP!BD64</f>
        <v>Iran</v>
      </c>
      <c r="E478" s="9" t="str">
        <f ca="1">+WORLDCUP!BD59</f>
        <v>Qatar</v>
      </c>
      <c r="F478" s="9" t="str">
        <f ca="1">+WORLDCUP!BD60</f>
        <v>Scotland</v>
      </c>
      <c r="G478" s="9" t="str">
        <f ca="1">+WORLDCUP!BD58</f>
        <v>Czech Republic</v>
      </c>
      <c r="H478" s="9" t="str">
        <f ca="1">+WORLDCUP!BD61</f>
        <v>Paraguay</v>
      </c>
      <c r="I478" s="9" t="str">
        <f ca="1">+WORLDCUP!BD69</f>
        <v>Panama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Uruguay</v>
      </c>
      <c r="D479" s="9" t="str">
        <f ca="1">+WORLDCUP!BD64</f>
        <v>Iran</v>
      </c>
      <c r="E479" s="9" t="str">
        <f ca="1">+WORLDCUP!BD59</f>
        <v>Qatar</v>
      </c>
      <c r="F479" s="9" t="str">
        <f ca="1">+WORLDCUP!BD60</f>
        <v>Scotland</v>
      </c>
      <c r="G479" s="9" t="str">
        <f ca="1">+WORLDCUP!BD58</f>
        <v>Czech Republic</v>
      </c>
      <c r="H479" s="9" t="str">
        <f ca="1">+WORLDCUP!BD61</f>
        <v>Paraguay</v>
      </c>
      <c r="I479" s="9" t="str">
        <f ca="1">+WORLDCUP!BD62</f>
        <v>Curaçao</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Uruguay</v>
      </c>
      <c r="D480" s="9" t="str">
        <f ca="1">+WORLDCUP!BD64</f>
        <v>Iran</v>
      </c>
      <c r="E480" s="9" t="str">
        <f ca="1">+WORLDCUP!BD59</f>
        <v>Qatar</v>
      </c>
      <c r="F480" s="9" t="str">
        <f ca="1">+WORLDCUP!BD60</f>
        <v>Scotland</v>
      </c>
      <c r="G480" s="9" t="str">
        <f ca="1">+WORLDCUP!BD58</f>
        <v>Czech Republic</v>
      </c>
      <c r="H480" s="9" t="str">
        <f ca="1">+WORLDCUP!BD61</f>
        <v>Paraguay</v>
      </c>
      <c r="I480" s="9" t="str">
        <f ca="1">+WORLDCUP!BD62</f>
        <v>Curaçao</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Uruguay</v>
      </c>
      <c r="D481" s="9" t="str">
        <f ca="1">+WORLDCUP!BD64</f>
        <v>Iran</v>
      </c>
      <c r="E481" s="9" t="str">
        <f ca="1">+WORLDCUP!BD59</f>
        <v>Qatar</v>
      </c>
      <c r="F481" s="9" t="str">
        <f ca="1">+WORLDCUP!BD60</f>
        <v>Scotland</v>
      </c>
      <c r="G481" s="9" t="str">
        <f ca="1">+WORLDCUP!BD58</f>
        <v>Czech Republic</v>
      </c>
      <c r="H481" s="9" t="str">
        <f ca="1">+WORLDCUP!BD61</f>
        <v>Paraguay</v>
      </c>
      <c r="I481" s="9" t="str">
        <f ca="1">+WORLDCUP!BD62</f>
        <v>Curaçao</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Qatar</v>
      </c>
      <c r="F482" s="9" t="str">
        <f ca="1">+WORLDCUP!BD61</f>
        <v>Paraguay</v>
      </c>
      <c r="G482" s="9" t="str">
        <f ca="1">+WORLDCUP!BD58</f>
        <v>Czech Republic</v>
      </c>
      <c r="H482" s="9" t="str">
        <f ca="1">+WORLDCUP!BD63</f>
        <v>Sweden</v>
      </c>
      <c r="I482" s="9" t="str">
        <f ca="1">+WORLDCUP!BD69</f>
        <v>Panama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Qatar</v>
      </c>
      <c r="F483" s="9" t="str">
        <f ca="1">+WORLDCUP!BD61</f>
        <v>Paraguay</v>
      </c>
      <c r="G483" s="9" t="str">
        <f ca="1">+WORLDCUP!BD58</f>
        <v>Czech Republic</v>
      </c>
      <c r="H483" s="9" t="str">
        <f ca="1">+WORLDCUP!BD63</f>
        <v>Sweden</v>
      </c>
      <c r="I483" s="9" t="str">
        <f ca="1">+WORLDCUP!BD69</f>
        <v>Panama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Qatar</v>
      </c>
      <c r="F484" s="9" t="str">
        <f ca="1">+WORLDCUP!BD61</f>
        <v>Paraguay</v>
      </c>
      <c r="G484" s="9" t="str">
        <f ca="1">+WORLDCUP!BD58</f>
        <v>Czech Republic</v>
      </c>
      <c r="H484" s="9" t="str">
        <f ca="1">+WORLDCUP!BD63</f>
        <v>Sweden</v>
      </c>
      <c r="I484" s="9" t="str">
        <f ca="1">+WORLDCUP!BD62</f>
        <v>Curaçao</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Qatar</v>
      </c>
      <c r="F485" s="9" t="str">
        <f ca="1">+WORLDCUP!BD61</f>
        <v>Paraguay</v>
      </c>
      <c r="G485" s="9" t="str">
        <f ca="1">+WORLDCUP!BD58</f>
        <v>Czech Republic</v>
      </c>
      <c r="H485" s="9" t="str">
        <f ca="1">+WORLDCUP!BD63</f>
        <v>Sweden</v>
      </c>
      <c r="I485" s="9" t="str">
        <f ca="1">+WORLDCUP!BD69</f>
        <v>Panama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Qatar</v>
      </c>
      <c r="F486" s="9" t="str">
        <f ca="1">+WORLDCUP!BD61</f>
        <v>Paraguay</v>
      </c>
      <c r="G486" s="9" t="str">
        <f ca="1">+WORLDCUP!BD58</f>
        <v>Czech Republic</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Qatar</v>
      </c>
      <c r="F487" s="9" t="str">
        <f ca="1">+WORLDCUP!BD61</f>
        <v>Paraguay</v>
      </c>
      <c r="G487" s="9" t="str">
        <f ca="1">+WORLDCUP!BD58</f>
        <v>Czech Republic</v>
      </c>
      <c r="H487" s="9" t="str">
        <f ca="1">+WORLDCUP!BD63</f>
        <v>Sweden</v>
      </c>
      <c r="I487" s="9" t="str">
        <f ca="1">+WORLDCUP!BD62</f>
        <v>Curaçao</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Uruguay</v>
      </c>
      <c r="D488" s="9" t="str">
        <f ca="1">+WORLDCUP!BD63</f>
        <v>Sweden</v>
      </c>
      <c r="E488" s="9" t="str">
        <f ca="1">+WORLDCUP!BD59</f>
        <v>Qatar</v>
      </c>
      <c r="F488" s="9" t="str">
        <f ca="1">+WORLDCUP!BD60</f>
        <v>Scotland</v>
      </c>
      <c r="G488" s="9" t="str">
        <f ca="1">+WORLDCUP!BD58</f>
        <v>Czech Republic</v>
      </c>
      <c r="H488" s="9" t="str">
        <f ca="1">+WORLDCUP!BD61</f>
        <v>Paraguay</v>
      </c>
      <c r="I488" s="9" t="str">
        <f ca="1">+WORLDCUP!BD69</f>
        <v>Panama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Uruguay</v>
      </c>
      <c r="D489" s="9" t="str">
        <f ca="1">+WORLDCUP!BD62</f>
        <v>Curaçao</v>
      </c>
      <c r="E489" s="9" t="str">
        <f ca="1">+WORLDCUP!BD59</f>
        <v>Qatar</v>
      </c>
      <c r="F489" s="9" t="str">
        <f ca="1">+WORLDCUP!BD60</f>
        <v>Scotland</v>
      </c>
      <c r="G489" s="9" t="str">
        <f ca="1">+WORLDCUP!BD58</f>
        <v>Czech Republic</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Uruguay</v>
      </c>
      <c r="D490" s="9" t="str">
        <f ca="1">+WORLDCUP!BD67</f>
        <v>Austria</v>
      </c>
      <c r="E490" s="9" t="str">
        <f ca="1">+WORLDCUP!BD59</f>
        <v>Qatar</v>
      </c>
      <c r="F490" s="9" t="str">
        <f ca="1">+WORLDCUP!BD60</f>
        <v>Scotland</v>
      </c>
      <c r="G490" s="9" t="str">
        <f ca="1">+WORLDCUP!BD58</f>
        <v>Czech Republic</v>
      </c>
      <c r="H490" s="9" t="str">
        <f ca="1">+WORLDCUP!BD63</f>
        <v>Sweden</v>
      </c>
      <c r="I490" s="9" t="str">
        <f ca="1">+WORLDCUP!BD61</f>
        <v>Paraguay</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Uruguay</v>
      </c>
      <c r="D491" s="9" t="str">
        <f ca="1">+WORLDCUP!BD62</f>
        <v>Curaçao</v>
      </c>
      <c r="E491" s="9" t="str">
        <f ca="1">+WORLDCUP!BD59</f>
        <v>Qatar</v>
      </c>
      <c r="F491" s="9" t="str">
        <f ca="1">+WORLDCUP!BD60</f>
        <v>Scotland</v>
      </c>
      <c r="G491" s="9" t="str">
        <f ca="1">+WORLDCUP!BD58</f>
        <v>Czech Republic</v>
      </c>
      <c r="H491" s="9" t="str">
        <f ca="1">+WORLDCUP!BD63</f>
        <v>Sweden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Qatar</v>
      </c>
      <c r="F492" s="9" t="str">
        <f ca="1">+WORLDCUP!BD61</f>
        <v>Paraguay</v>
      </c>
      <c r="G492" s="9" t="str">
        <f ca="1">+WORLDCUP!BD58</f>
        <v>Czech Republic</v>
      </c>
      <c r="H492" s="9" t="str">
        <f ca="1">+WORLDCUP!BD63</f>
        <v>Sweden</v>
      </c>
      <c r="I492" s="9" t="str">
        <f ca="1">+WORLDCUP!BD69</f>
        <v>Panama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Qatar</v>
      </c>
      <c r="F493" s="9" t="str">
        <f ca="1">+WORLDCUP!BD61</f>
        <v>Paraguay</v>
      </c>
      <c r="G493" s="9" t="str">
        <f ca="1">+WORLDCUP!BD58</f>
        <v>Czech Republic</v>
      </c>
      <c r="H493" s="9" t="str">
        <f ca="1">+WORLDCUP!BD63</f>
        <v>Sweden</v>
      </c>
      <c r="I493" s="9" t="str">
        <f ca="1">+WORLDCUP!BD62</f>
        <v>Curaçao</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Qatar</v>
      </c>
      <c r="F494" s="9" t="str">
        <f ca="1">+WORLDCUP!BD61</f>
        <v>Paraguay</v>
      </c>
      <c r="G494" s="9" t="str">
        <f ca="1">+WORLDCUP!BD58</f>
        <v>Czech Republic</v>
      </c>
      <c r="H494" s="9" t="str">
        <f ca="1">+WORLDCUP!BD63</f>
        <v>Sweden</v>
      </c>
      <c r="I494" s="9" t="str">
        <f ca="1">+WORLDCUP!BD62</f>
        <v>Curaçao</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Qatar</v>
      </c>
      <c r="F495" s="9" t="str">
        <f ca="1">+WORLDCUP!BD61</f>
        <v>Paraguay</v>
      </c>
      <c r="G495" s="9" t="str">
        <f ca="1">+WORLDCUP!BD58</f>
        <v>Czech Republic</v>
      </c>
      <c r="H495" s="9" t="str">
        <f ca="1">+WORLDCUP!BD63</f>
        <v>Sweden</v>
      </c>
      <c r="I495" s="9" t="str">
        <f ca="1">+WORLDCUP!BD62</f>
        <v>Curaçao</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Uruguay</v>
      </c>
      <c r="D496" s="9" t="str">
        <f ca="1">+WORLDCUP!BD64</f>
        <v>Iran</v>
      </c>
      <c r="E496" s="9" t="str">
        <f ca="1">+WORLDCUP!BD59</f>
        <v>Qatar</v>
      </c>
      <c r="F496" s="9" t="str">
        <f ca="1">+WORLDCUP!BD60</f>
        <v>Scotland</v>
      </c>
      <c r="G496" s="9" t="str">
        <f ca="1">+WORLDCUP!BD58</f>
        <v>Czech Republic</v>
      </c>
      <c r="H496" s="9" t="str">
        <f ca="1">+WORLDCUP!BD63</f>
        <v>Sweden</v>
      </c>
      <c r="I496" s="9" t="str">
        <f ca="1">+WORLDCUP!BD61</f>
        <v>Paraguay</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2026-06-10T08:58:41Z</dcterms:modified>
</cp:coreProperties>
</file>