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236" documentId="8_{0383B7F7-3159-41EB-BEE2-59D7F77F04FC}" xr6:coauthVersionLast="47" xr6:coauthVersionMax="47" xr10:uidLastSave="{556A03FF-8B79-4AFB-A048-E1796F0C3C53}"/>
  <bookViews>
    <workbookView xWindow="3216" yWindow="1236" windowWidth="14712" windowHeight="1116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AB32" i="3" l="1" a="1"/>
  <c r="AB32" i="3" s="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X123" i="3"/>
  <c r="Y143" i="3"/>
  <c r="Y7" i="3"/>
  <c r="Y133" i="3"/>
  <c r="X122" i="3"/>
  <c r="Y113" i="3"/>
  <c r="Y56" i="3"/>
  <c r="Y9" i="3"/>
  <c r="X124" i="3"/>
  <c r="X138" i="3"/>
  <c r="X47"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44" i="3" l="1"/>
  <c r="Y76" i="3"/>
  <c r="Y104" i="3"/>
  <c r="Y22" i="3"/>
  <c r="Y121" i="3"/>
  <c r="Y77" i="3"/>
  <c r="X131" i="3"/>
  <c r="X15" i="3"/>
  <c r="X111" i="3"/>
  <c r="X32" i="3"/>
  <c r="X63" i="3"/>
  <c r="X24" i="3"/>
  <c r="X89" i="3"/>
  <c r="X68" i="3"/>
  <c r="Y30" i="3"/>
  <c r="X97" i="3"/>
  <c r="Y46" i="3"/>
  <c r="X126" i="3"/>
  <c r="Y96" i="3"/>
  <c r="X80" i="3"/>
  <c r="X10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E45" i="3"/>
  <c r="BW29" i="3" s="1"/>
  <c r="F92" i="3"/>
  <c r="F95" i="3"/>
  <c r="BW53" i="3" s="1"/>
  <c r="E97" i="3"/>
  <c r="BV52" i="3" s="1"/>
  <c r="F81" i="3"/>
  <c r="E76" i="3"/>
  <c r="BW43" i="3" s="1"/>
  <c r="E78" i="3"/>
  <c r="BW44" i="3" s="1"/>
  <c r="E48" i="3"/>
  <c r="F44" i="3"/>
  <c r="F47" i="3"/>
  <c r="E38" i="3"/>
  <c r="BW22" i="3"/>
  <c r="F41" i="3"/>
  <c r="BU25" i="3" s="1"/>
  <c r="E36" i="3"/>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BU44" i="3" s="1"/>
  <c r="F61" i="3"/>
  <c r="E65" i="3"/>
  <c r="E63" i="3"/>
  <c r="E9" i="3"/>
  <c r="F4" i="3"/>
  <c r="F6" i="3"/>
  <c r="F79" i="3"/>
  <c r="E80" i="3"/>
  <c r="BU43" i="3"/>
  <c r="F76" i="3"/>
  <c r="BW42" i="3" s="1"/>
  <c r="F80" i="3"/>
  <c r="E77" i="3"/>
  <c r="BW45" i="3" s="1"/>
  <c r="F78" i="3"/>
  <c r="E61" i="3"/>
  <c r="BW37" i="3" s="1"/>
  <c r="F62" i="3"/>
  <c r="BU34" i="3" s="1"/>
  <c r="BU36" i="3"/>
  <c r="F64" i="3"/>
  <c r="BU35" i="3" s="1"/>
  <c r="F72" i="3"/>
  <c r="BU41" i="3" s="1"/>
  <c r="E68" i="3"/>
  <c r="BW39" i="3" s="1"/>
  <c r="BW38" i="3"/>
  <c r="BU38" i="3"/>
  <c r="E70" i="3"/>
  <c r="BW36" i="3" l="1"/>
  <c r="BU42" i="3"/>
  <c r="BW41" i="3"/>
  <c r="BW40" i="3"/>
  <c r="BW35" i="3"/>
  <c r="BU37" i="3"/>
  <c r="BU27" i="3"/>
  <c r="BW23" i="3"/>
  <c r="BW24"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7" i="3" l="1"/>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0" i="3" s="1"/>
  <c r="BZ18" i="3"/>
  <c r="H30" i="3" s="1"/>
  <c r="BZ16" i="3"/>
  <c r="I25" i="3" s="1"/>
  <c r="BZ49" i="3"/>
  <c r="I85" i="3" s="1"/>
  <c r="BZ51" i="3"/>
  <c r="H97" i="3" s="1"/>
  <c r="BZ22" i="3"/>
  <c r="H38" i="3" s="1"/>
  <c r="BZ8" i="3"/>
  <c r="I7" i="3" s="1"/>
  <c r="BZ29" i="3"/>
  <c r="H49" i="3" s="1"/>
  <c r="BZ15" i="3"/>
  <c r="I22" i="3" s="1"/>
  <c r="BZ24" i="3"/>
  <c r="H37" i="3" s="1"/>
  <c r="BZ9" i="3"/>
  <c r="H6"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5" i="3"/>
  <c r="I24" i="3"/>
  <c r="H78" i="3" l="1"/>
  <c r="H21" i="3"/>
  <c r="H8" i="3"/>
  <c r="I23" i="3"/>
  <c r="I20" i="3"/>
  <c r="H23"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13" i="3" l="1"/>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1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l="1"/>
  <c r="L97" i="3"/>
  <c r="L84" i="3"/>
  <c r="L87" i="3"/>
  <c r="K24" i="3"/>
  <c r="K12" i="3"/>
  <c r="K14" i="3"/>
  <c r="L13"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31" i="3"/>
  <c r="CF35"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I26" i="3" s="1"/>
  <c r="CH40" i="3"/>
  <c r="CH11" i="3"/>
  <c r="O12" i="3" s="1"/>
  <c r="CH14" i="3"/>
  <c r="CH13" i="3"/>
  <c r="O13" i="3" s="1"/>
  <c r="O94" i="3"/>
  <c r="CI36" i="3"/>
  <c r="N61" i="3"/>
  <c r="O64" i="3"/>
  <c r="O97" i="3"/>
  <c r="O44" i="3"/>
  <c r="O47" i="3"/>
  <c r="O95" i="3" l="1"/>
  <c r="N95" i="3"/>
  <c r="O93" i="3"/>
  <c r="N96" i="3"/>
  <c r="CI42" i="3"/>
  <c r="CI17" i="3"/>
  <c r="CI51" i="3"/>
  <c r="N29" i="3"/>
  <c r="CJ50" i="3"/>
  <c r="O55" i="3"/>
  <c r="O33" i="3"/>
  <c r="CJ19" i="3" s="1"/>
  <c r="N9" i="3"/>
  <c r="N36" i="3"/>
  <c r="O41" i="3"/>
  <c r="O4" i="3"/>
  <c r="O69" i="3"/>
  <c r="CK40" i="3" s="1"/>
  <c r="CI35" i="3"/>
  <c r="N72" i="3"/>
  <c r="CK21" i="3"/>
  <c r="O30" i="3"/>
  <c r="N32" i="3"/>
  <c r="CJ18" i="3" s="1"/>
  <c r="N7" i="3"/>
  <c r="O29" i="3"/>
  <c r="CI20" i="3" s="1"/>
  <c r="N49" i="3"/>
  <c r="N52" i="3"/>
  <c r="N54" i="3"/>
  <c r="CK32" i="3" s="1"/>
  <c r="N37" i="3"/>
  <c r="CI25" i="3" s="1"/>
  <c r="N8" i="3"/>
  <c r="CK22" i="3"/>
  <c r="O52" i="3"/>
  <c r="CI30" i="3" s="1"/>
  <c r="N97" i="3"/>
  <c r="O77" i="3"/>
  <c r="CI44" i="3" s="1"/>
  <c r="N80" i="3"/>
  <c r="N55" i="3"/>
  <c r="CI31" i="3" s="1"/>
  <c r="N81" i="3"/>
  <c r="N84" i="3"/>
  <c r="CI45" i="3"/>
  <c r="O5" i="3"/>
  <c r="CK8" i="3" s="1"/>
  <c r="N47" i="3"/>
  <c r="CI27" i="3" s="1"/>
  <c r="CK46" i="3"/>
  <c r="CI33" i="3"/>
  <c r="O53" i="3"/>
  <c r="CI32" i="3" s="1"/>
  <c r="O79" i="3"/>
  <c r="N6" i="3"/>
  <c r="N86" i="3"/>
  <c r="O32" i="3"/>
  <c r="CI21" i="3" s="1"/>
  <c r="CI12" i="3"/>
  <c r="CI43" i="3"/>
  <c r="N88" i="3"/>
  <c r="N30" i="3"/>
  <c r="CK20" i="3" s="1"/>
  <c r="CK6" i="3"/>
  <c r="CK18" i="3"/>
  <c r="CI18" i="3"/>
  <c r="CK25" i="3"/>
  <c r="N73" i="3"/>
  <c r="CI15" i="3"/>
  <c r="N15" i="3"/>
  <c r="CK12" i="3" s="1"/>
  <c r="CI11" i="3"/>
  <c r="O96" i="3"/>
  <c r="CJ53" i="3" s="1"/>
  <c r="CL53" i="3" s="1"/>
  <c r="CK34" i="3"/>
  <c r="CK30" i="3"/>
  <c r="N68" i="3"/>
  <c r="CK39" i="3" s="1"/>
  <c r="CK50" i="3"/>
  <c r="O40" i="3"/>
  <c r="O15" i="3"/>
  <c r="CI10" i="3" s="1"/>
  <c r="N65" i="3"/>
  <c r="O9" i="3"/>
  <c r="CI7" i="3" s="1"/>
  <c r="CI23" i="3"/>
  <c r="O36" i="3"/>
  <c r="CJ22" i="3" s="1"/>
  <c r="O61" i="3"/>
  <c r="CI8" i="3"/>
  <c r="CI47" i="3"/>
  <c r="CK37" i="3"/>
  <c r="N13" i="3"/>
  <c r="O68" i="3"/>
  <c r="O57" i="3"/>
  <c r="O65" i="3"/>
  <c r="N40" i="3"/>
  <c r="O31" i="3"/>
  <c r="CJ21" i="3" s="1"/>
  <c r="N92" i="3"/>
  <c r="CK51" i="3" s="1"/>
  <c r="N77" i="3"/>
  <c r="CK45" i="3" s="1"/>
  <c r="CI19" i="3"/>
  <c r="CI50" i="3"/>
  <c r="O25" i="3"/>
  <c r="O37" i="3"/>
  <c r="CI24" i="3" s="1"/>
  <c r="N5" i="3"/>
  <c r="CJ9" i="3" s="1"/>
  <c r="O72" i="3"/>
  <c r="CK41" i="3" s="1"/>
  <c r="CI38" i="3"/>
  <c r="O84" i="3"/>
  <c r="CI46" i="3" s="1"/>
  <c r="O87" i="3"/>
  <c r="N60" i="3"/>
  <c r="CK35" i="3" s="1"/>
  <c r="O78" i="3"/>
  <c r="O23" i="3"/>
  <c r="N94" i="3"/>
  <c r="CK52" i="3" s="1"/>
  <c r="N39" i="3"/>
  <c r="CK23" i="3" s="1"/>
  <c r="CK38" i="3"/>
  <c r="CI52" i="3"/>
  <c r="N4" i="3"/>
  <c r="CK7" i="3" s="1"/>
  <c r="CK19" i="3"/>
  <c r="N87" i="3"/>
  <c r="N25" i="3"/>
  <c r="O22" i="3"/>
  <c r="N76" i="3"/>
  <c r="CJ43" i="3" s="1"/>
  <c r="O49" i="3"/>
  <c r="CI29" i="3" s="1"/>
  <c r="N46" i="3"/>
  <c r="CJ28" i="3" s="1"/>
  <c r="N53" i="3"/>
  <c r="CK33" i="3" s="1"/>
  <c r="CK48" i="3"/>
  <c r="N85" i="3"/>
  <c r="N44" i="3"/>
  <c r="CK27" i="3" s="1"/>
  <c r="N12" i="3"/>
  <c r="O54" i="3"/>
  <c r="O89" i="3"/>
  <c r="O56" i="3"/>
  <c r="N24" i="3"/>
  <c r="O46" i="3"/>
  <c r="CI28" i="3"/>
  <c r="O21" i="3"/>
  <c r="CI16" i="3" s="1"/>
  <c r="N45" i="3"/>
  <c r="CK29" i="3" s="1"/>
  <c r="N16" i="3"/>
  <c r="CI48" i="3"/>
  <c r="CK26" i="3"/>
  <c r="CJ48" i="3"/>
  <c r="O20" i="3"/>
  <c r="CI14" i="3" s="1"/>
  <c r="N33" i="3"/>
  <c r="CK10" i="3"/>
  <c r="N69" i="3"/>
  <c r="O73" i="3"/>
  <c r="CI39" i="3" s="1"/>
  <c r="O60" i="3"/>
  <c r="CI34" i="3" s="1"/>
  <c r="O63" i="3"/>
  <c r="CI37" i="3" s="1"/>
  <c r="CI40" i="3"/>
  <c r="O70" i="3"/>
  <c r="CK17" i="3"/>
  <c r="N22" i="3"/>
  <c r="CK42" i="3"/>
  <c r="N78" i="3"/>
  <c r="CK44" i="3" s="1"/>
  <c r="O81" i="3"/>
  <c r="N14" i="3"/>
  <c r="CK13" i="3"/>
  <c r="N23" i="3"/>
  <c r="N20" i="3"/>
  <c r="CK15" i="3" s="1"/>
  <c r="O24" i="3"/>
  <c r="N17" i="3"/>
  <c r="O14" i="3"/>
  <c r="CK53" i="3"/>
  <c r="CK14" i="3"/>
  <c r="CK49" i="3"/>
  <c r="CK31" i="3"/>
  <c r="CI49" i="3" l="1"/>
  <c r="CK47" i="3"/>
  <c r="CK43" i="3"/>
  <c r="CI41" i="3"/>
  <c r="CJ36" i="3"/>
  <c r="CL36" i="3" s="1"/>
  <c r="CK36" i="3"/>
  <c r="CK28" i="3"/>
  <c r="CK24" i="3"/>
  <c r="CI6" i="3"/>
  <c r="CI22" i="3"/>
  <c r="CL22" i="3" s="1"/>
  <c r="CK16" i="3"/>
  <c r="CI13" i="3"/>
  <c r="CK11" i="3"/>
  <c r="CI9" i="3"/>
  <c r="CL9" i="3" s="1"/>
  <c r="CL50" i="3"/>
  <c r="CJ30" i="3"/>
  <c r="CL30" i="3" s="1"/>
  <c r="CJ32" i="3"/>
  <c r="CL32" i="3" s="1"/>
  <c r="CJ52" i="3"/>
  <c r="CL52" i="3" s="1"/>
  <c r="CJ40" i="3"/>
  <c r="CL40" i="3" s="1"/>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J7" i="3"/>
  <c r="CL7" i="3" s="1"/>
  <c r="CJ23" i="3"/>
  <c r="CL23" i="3" s="1"/>
  <c r="CJ37" i="3"/>
  <c r="CL37" i="3" s="1"/>
  <c r="CJ39" i="3"/>
  <c r="CL39" i="3" s="1"/>
  <c r="CJ41" i="3"/>
  <c r="CL41" i="3" s="1"/>
  <c r="CJ29" i="3"/>
  <c r="CL29" i="3" s="1"/>
  <c r="CJ27" i="3"/>
  <c r="CL27" i="3" s="1"/>
  <c r="CL6" i="3" l="1"/>
  <c r="CM46" i="3" s="1"/>
  <c r="CL13" i="3"/>
  <c r="CM45" i="3"/>
  <c r="CM53" i="3"/>
  <c r="CM48" i="3"/>
  <c r="CM16" i="3"/>
  <c r="CM40" i="3"/>
  <c r="CM30" i="3"/>
  <c r="CM17" i="3"/>
  <c r="CM15" i="3"/>
  <c r="CM31" i="3"/>
  <c r="CM33" i="3"/>
  <c r="CM47" i="3"/>
  <c r="CM22" i="3"/>
  <c r="CM43" i="3"/>
  <c r="CM21" i="3"/>
  <c r="CM35" i="3"/>
  <c r="CM18" i="3"/>
  <c r="CM49" i="3"/>
  <c r="CM20" i="3"/>
  <c r="CM44" i="3"/>
  <c r="CM14" i="3"/>
  <c r="CM26" i="3"/>
  <c r="CM38" i="3"/>
  <c r="CM42" i="3"/>
  <c r="CM19" i="3"/>
  <c r="CM28" i="3"/>
  <c r="CM24" i="3"/>
  <c r="CM11" i="3"/>
  <c r="CM12" i="3"/>
  <c r="CM32" i="3"/>
  <c r="CM8" i="3"/>
  <c r="CM7" i="3"/>
  <c r="CM29" i="3"/>
  <c r="CM39" i="3"/>
  <c r="CM41" i="3"/>
  <c r="CM51" i="3"/>
  <c r="CM36" i="3"/>
  <c r="CM27" i="3"/>
  <c r="CM25" i="3"/>
  <c r="CM23" i="3"/>
  <c r="CM52" i="3"/>
  <c r="CM37" i="3"/>
  <c r="CM50" i="3" l="1"/>
  <c r="CM13" i="3"/>
  <c r="CM6" i="3"/>
  <c r="CM9" i="3"/>
  <c r="CM34" i="3"/>
  <c r="CM10" i="3"/>
  <c r="CN10" i="3" l="1"/>
  <c r="Q15" i="3" s="1"/>
  <c r="CN27" i="3"/>
  <c r="R47" i="3" s="1"/>
  <c r="CN35" i="3"/>
  <c r="R63" i="3" s="1"/>
  <c r="CN16" i="3"/>
  <c r="R25" i="3" s="1"/>
  <c r="CN33" i="3"/>
  <c r="Q57" i="3" s="1"/>
  <c r="CN31" i="3"/>
  <c r="R52" i="3" s="1"/>
  <c r="CN12" i="3"/>
  <c r="R15" i="3" s="1"/>
  <c r="CN41" i="3"/>
  <c r="Q71" i="3" s="1"/>
  <c r="CN6" i="3"/>
  <c r="Q7" i="3" s="1"/>
  <c r="CN18" i="3"/>
  <c r="Q28" i="3" s="1"/>
  <c r="CN22" i="3"/>
  <c r="Q36" i="3" s="1"/>
  <c r="CN15" i="3"/>
  <c r="Q25" i="3" s="1"/>
  <c r="CN19" i="3"/>
  <c r="Q33" i="3" s="1"/>
  <c r="CN50" i="3"/>
  <c r="Q94" i="3" s="1"/>
  <c r="CN53" i="3"/>
  <c r="Q95" i="3" s="1"/>
  <c r="CN32" i="3"/>
  <c r="Q53" i="3" s="1"/>
  <c r="CN30" i="3"/>
  <c r="R57" i="3" s="1"/>
  <c r="CN20" i="3"/>
  <c r="R33" i="3" s="1"/>
  <c r="CN28" i="3"/>
  <c r="R46" i="3" s="1"/>
  <c r="CN47" i="3"/>
  <c r="Q89" i="3" s="1"/>
  <c r="CN40" i="3"/>
  <c r="R73" i="3" s="1"/>
  <c r="CN52" i="3"/>
  <c r="R97" i="3" s="1"/>
  <c r="CN37" i="3"/>
  <c r="R61" i="3" s="1"/>
  <c r="CN9" i="3"/>
  <c r="Q6" i="3" s="1"/>
  <c r="CN14" i="3"/>
  <c r="Q20" i="3" s="1"/>
  <c r="CN43" i="3"/>
  <c r="R76" i="3" s="1"/>
  <c r="CN42" i="3"/>
  <c r="Q76" i="3" s="1"/>
  <c r="CN26" i="3"/>
  <c r="Q44" i="3" s="1"/>
  <c r="CN34" i="3"/>
  <c r="R65" i="3" s="1"/>
  <c r="CN24" i="3"/>
  <c r="Q37" i="3" s="1"/>
  <c r="CN44" i="3"/>
  <c r="R80" i="3" s="1"/>
  <c r="CN7" i="3"/>
  <c r="CN48" i="3"/>
  <c r="R89" i="3" s="1"/>
  <c r="CN29" i="3"/>
  <c r="Q47" i="3" s="1"/>
  <c r="CN39" i="3"/>
  <c r="R71" i="3" s="1"/>
  <c r="CN8" i="3"/>
  <c r="Q5" i="3" s="1"/>
  <c r="CN17" i="3"/>
  <c r="Q24" i="3" s="1"/>
  <c r="CN23" i="3"/>
  <c r="R36" i="3" s="1"/>
  <c r="CN51" i="3"/>
  <c r="R92" i="3" s="1"/>
  <c r="CN36" i="3"/>
  <c r="R64" i="3" s="1"/>
  <c r="CN45" i="3"/>
  <c r="Q79" i="3" s="1"/>
  <c r="CN46" i="3"/>
  <c r="Q84" i="3" s="1"/>
  <c r="CN49" i="3"/>
  <c r="Q87" i="3" s="1"/>
  <c r="CN21" i="3"/>
  <c r="Q32" i="3" s="1"/>
  <c r="CN25" i="3"/>
  <c r="R37" i="3" s="1"/>
  <c r="CN38" i="3"/>
  <c r="Q70" i="3" s="1"/>
  <c r="CN11" i="3"/>
  <c r="R12" i="3" s="1"/>
  <c r="CN13" i="3"/>
  <c r="R13" i="3" s="1"/>
  <c r="R44" i="3"/>
  <c r="Q38" i="3"/>
  <c r="R48" i="3"/>
  <c r="CO27" i="3" s="1"/>
  <c r="Q48" i="3"/>
  <c r="Q64" i="3"/>
  <c r="R8" i="3"/>
  <c r="Q52" i="3" l="1"/>
  <c r="R16" i="3"/>
  <c r="CP30" i="3"/>
  <c r="Q4" i="3"/>
  <c r="Q12" i="3"/>
  <c r="CO30" i="3"/>
  <c r="R20" i="3"/>
  <c r="R24" i="3"/>
  <c r="Q96" i="3"/>
  <c r="Q54" i="3"/>
  <c r="Q21" i="3"/>
  <c r="R23" i="3"/>
  <c r="R22" i="3"/>
  <c r="R96" i="3"/>
  <c r="CO22" i="3"/>
  <c r="Q45" i="3"/>
  <c r="R94" i="3"/>
  <c r="Q97" i="3"/>
  <c r="Q23" i="3"/>
  <c r="Q78" i="3"/>
  <c r="Q81" i="3"/>
  <c r="R95" i="3"/>
  <c r="Q86" i="3"/>
  <c r="CP45" i="3"/>
  <c r="R93" i="3"/>
  <c r="Q93" i="3"/>
  <c r="Q92" i="3"/>
  <c r="CO51" i="3" s="1"/>
  <c r="R68" i="3"/>
  <c r="Q46" i="3"/>
  <c r="R17" i="3"/>
  <c r="Q31" i="3"/>
  <c r="Q65" i="3"/>
  <c r="R77" i="3"/>
  <c r="R84" i="3"/>
  <c r="R87" i="3"/>
  <c r="CP53" i="3"/>
  <c r="CP42" i="3"/>
  <c r="Q63" i="3"/>
  <c r="Q13" i="3"/>
  <c r="CO53" i="3"/>
  <c r="R60" i="3"/>
  <c r="R41" i="3"/>
  <c r="Q73" i="3"/>
  <c r="R81" i="3"/>
  <c r="Q88" i="3"/>
  <c r="R88" i="3"/>
  <c r="CP47" i="3"/>
  <c r="R85" i="3"/>
  <c r="R5" i="3"/>
  <c r="Q55" i="3"/>
  <c r="R55" i="3"/>
  <c r="CP33" i="3" s="1"/>
  <c r="Q80" i="3"/>
  <c r="CO47" i="3"/>
  <c r="Q30" i="3"/>
  <c r="CP20" i="3" s="1"/>
  <c r="Q40" i="3"/>
  <c r="Q56" i="3"/>
  <c r="R53" i="3"/>
  <c r="Q85" i="3"/>
  <c r="R86" i="3"/>
  <c r="Q8" i="3"/>
  <c r="R69" i="3"/>
  <c r="R54" i="3"/>
  <c r="Q72" i="3"/>
  <c r="R56" i="3"/>
  <c r="Q29" i="3"/>
  <c r="R32" i="3"/>
  <c r="R45" i="3"/>
  <c r="R79" i="3"/>
  <c r="CO45" i="3" s="1"/>
  <c r="Q49" i="3"/>
  <c r="CO26" i="3" s="1"/>
  <c r="R30" i="3"/>
  <c r="CO18" i="3" s="1"/>
  <c r="CP43" i="3"/>
  <c r="CO43" i="3"/>
  <c r="CO19" i="3"/>
  <c r="R70" i="3"/>
  <c r="Q22" i="3"/>
  <c r="CO15" i="3" s="1"/>
  <c r="Q62" i="3"/>
  <c r="CP36" i="3" s="1"/>
  <c r="Q69" i="3"/>
  <c r="R31" i="3"/>
  <c r="R28" i="3"/>
  <c r="Q14" i="3"/>
  <c r="R38" i="3"/>
  <c r="CP22" i="3" s="1"/>
  <c r="CP50" i="3"/>
  <c r="CP51" i="3"/>
  <c r="CO8" i="3"/>
  <c r="R7" i="3"/>
  <c r="R49" i="3"/>
  <c r="R40" i="3"/>
  <c r="CO23" i="3"/>
  <c r="R9" i="3"/>
  <c r="Q17" i="3"/>
  <c r="CO12" i="3" s="1"/>
  <c r="R39" i="3"/>
  <c r="R72" i="3"/>
  <c r="R29" i="3"/>
  <c r="Q68" i="3"/>
  <c r="CP39" i="3" s="1"/>
  <c r="CP23" i="3"/>
  <c r="R21" i="3"/>
  <c r="Q16" i="3"/>
  <c r="CO10" i="3" s="1"/>
  <c r="Q61" i="3"/>
  <c r="CP37" i="3" s="1"/>
  <c r="R14" i="3"/>
  <c r="R62" i="3"/>
  <c r="Q9" i="3"/>
  <c r="R6" i="3"/>
  <c r="CO9" i="3" s="1"/>
  <c r="R4" i="3"/>
  <c r="Q60" i="3"/>
  <c r="Q77" i="3"/>
  <c r="R78" i="3"/>
  <c r="Q39" i="3"/>
  <c r="Q41" i="3"/>
  <c r="CP44" i="3"/>
  <c r="CP49" i="3"/>
  <c r="CP48" i="3"/>
  <c r="CO24" i="3"/>
  <c r="CP38" i="3"/>
  <c r="CP14" i="3"/>
  <c r="CP46" i="3"/>
  <c r="CO50" i="3"/>
  <c r="CQ50" i="3" s="1"/>
  <c r="CQ22" i="3"/>
  <c r="CP40" i="3"/>
  <c r="CQ43" i="3"/>
  <c r="CO46" i="3"/>
  <c r="CP24" i="3"/>
  <c r="CO21" i="3"/>
  <c r="CO40" i="3"/>
  <c r="CO49" i="3"/>
  <c r="CO48" i="3"/>
  <c r="CO38" i="3"/>
  <c r="CP16" i="3"/>
  <c r="CO42" i="3"/>
  <c r="CQ42" i="3" s="1"/>
  <c r="CO44" i="3"/>
  <c r="CQ44" i="3" s="1"/>
  <c r="CO31" i="3"/>
  <c r="CQ30" i="3"/>
  <c r="CP28" i="3"/>
  <c r="CP17" i="3"/>
  <c r="CO28" i="3"/>
  <c r="CP26" i="3"/>
  <c r="CQ26" i="3" s="1"/>
  <c r="CP15" i="3"/>
  <c r="CQ15" i="3" s="1"/>
  <c r="CO17" i="3"/>
  <c r="CP21" i="3"/>
  <c r="CP18" i="3"/>
  <c r="CQ18" i="3" s="1"/>
  <c r="CO16" i="3"/>
  <c r="CO20" i="3"/>
  <c r="CQ20" i="3" s="1"/>
  <c r="CP19" i="3"/>
  <c r="CQ19" i="3" s="1"/>
  <c r="CO14" i="3"/>
  <c r="CO7" i="3"/>
  <c r="CP8" i="3"/>
  <c r="CQ8" i="3" s="1"/>
  <c r="CP7" i="3"/>
  <c r="CP52" i="3"/>
  <c r="CP27" i="3"/>
  <c r="CQ27" i="3" s="1"/>
  <c r="CO52" i="3"/>
  <c r="CO29" i="3"/>
  <c r="CQ23" i="3"/>
  <c r="CP29" i="3"/>
  <c r="CO33" i="3"/>
  <c r="CQ33" i="3" s="1"/>
  <c r="CO25" i="3"/>
  <c r="CP25" i="3"/>
  <c r="CQ45" i="3"/>
  <c r="CQ47" i="3"/>
  <c r="CP34" i="3" l="1"/>
  <c r="CP13" i="3"/>
  <c r="CP31" i="3"/>
  <c r="CQ31" i="3" s="1"/>
  <c r="CO41" i="3"/>
  <c r="CO35" i="3"/>
  <c r="CO11" i="3"/>
  <c r="CO32" i="3"/>
  <c r="CQ53" i="3"/>
  <c r="CO13" i="3"/>
  <c r="CP32" i="3"/>
  <c r="CQ51" i="3"/>
  <c r="CP35" i="3"/>
  <c r="CO36" i="3"/>
  <c r="CQ36" i="3" s="1"/>
  <c r="CP6" i="3"/>
  <c r="CO39" i="3"/>
  <c r="CQ39" i="3" s="1"/>
  <c r="CP9" i="3"/>
  <c r="CQ9" i="3" s="1"/>
  <c r="CO6" i="3"/>
  <c r="CP41" i="3"/>
  <c r="CQ41" i="3" s="1"/>
  <c r="CO34" i="3"/>
  <c r="CP10" i="3"/>
  <c r="CQ10" i="3" s="1"/>
  <c r="CP11" i="3"/>
  <c r="CP12" i="3"/>
  <c r="CQ12" i="3" s="1"/>
  <c r="CO37" i="3"/>
  <c r="CQ37" i="3" s="1"/>
  <c r="CQ49" i="3"/>
  <c r="CQ24" i="3"/>
  <c r="CQ48" i="3"/>
  <c r="CQ14" i="3"/>
  <c r="CQ21" i="3"/>
  <c r="CQ46" i="3"/>
  <c r="CQ16" i="3"/>
  <c r="CQ40" i="3"/>
  <c r="CQ38" i="3"/>
  <c r="CQ28" i="3"/>
  <c r="CQ17" i="3"/>
  <c r="CQ7" i="3"/>
  <c r="CQ52" i="3"/>
  <c r="CQ29" i="3"/>
  <c r="CQ25" i="3"/>
  <c r="CQ34" i="3" l="1"/>
  <c r="CQ11" i="3"/>
  <c r="CQ13" i="3"/>
  <c r="CQ35" i="3"/>
  <c r="CQ32" i="3"/>
  <c r="CR31" i="3" s="1"/>
  <c r="CQ6" i="3"/>
  <c r="CR50" i="3"/>
  <c r="CR53" i="3"/>
  <c r="CR47" i="3"/>
  <c r="CR48" i="3"/>
  <c r="CR21" i="3"/>
  <c r="CR26" i="3"/>
  <c r="CR49" i="3"/>
  <c r="CR45" i="3"/>
  <c r="CR44" i="3"/>
  <c r="CR43" i="3"/>
  <c r="CR30" i="3"/>
  <c r="CR42" i="3"/>
  <c r="CR38" i="3"/>
  <c r="CR33" i="3"/>
  <c r="CR40" i="3"/>
  <c r="CR39" i="3"/>
  <c r="CR19" i="3"/>
  <c r="CR24" i="3"/>
  <c r="CR22" i="3"/>
  <c r="CR28" i="3"/>
  <c r="CR17" i="3"/>
  <c r="CR14" i="3"/>
  <c r="CR20" i="3"/>
  <c r="CR15" i="3"/>
  <c r="CR16" i="3"/>
  <c r="CR18" i="3"/>
  <c r="CR7" i="3"/>
  <c r="CR46" i="3"/>
  <c r="CR8" i="3"/>
  <c r="CR27" i="3"/>
  <c r="CR12" i="3"/>
  <c r="CR29" i="3"/>
  <c r="CR23" i="3"/>
  <c r="CR25" i="3"/>
  <c r="CR51" i="3"/>
  <c r="CR52" i="3"/>
  <c r="CR32" i="3" l="1"/>
  <c r="CR11" i="3"/>
  <c r="CR36" i="3"/>
  <c r="CR35" i="3"/>
  <c r="CR13" i="3"/>
  <c r="CR37" i="3"/>
  <c r="CR34" i="3"/>
  <c r="CR10" i="3"/>
  <c r="CR6" i="3"/>
  <c r="CR9" i="3"/>
  <c r="CR41" i="3"/>
  <c r="CS36" i="3" l="1"/>
  <c r="U62" i="3" s="1"/>
  <c r="CS52" i="3"/>
  <c r="T93" i="3" s="1"/>
  <c r="CS34" i="3"/>
  <c r="U65" i="3" s="1"/>
  <c r="CS43" i="3"/>
  <c r="T80" i="3" s="1"/>
  <c r="CS15" i="3"/>
  <c r="U22" i="3" s="1"/>
  <c r="CS29" i="3"/>
  <c r="U45" i="3" s="1"/>
  <c r="CS28" i="3"/>
  <c r="U48" i="3" s="1"/>
  <c r="CS27" i="3"/>
  <c r="U47" i="3" s="1"/>
  <c r="CS33" i="3"/>
  <c r="U53" i="3" s="1"/>
  <c r="CS14" i="3"/>
  <c r="U24" i="3" s="1"/>
  <c r="CS26" i="3"/>
  <c r="T46" i="3" s="1"/>
  <c r="CS38" i="3"/>
  <c r="T70" i="3" s="1"/>
  <c r="CS6" i="3"/>
  <c r="U8" i="3" s="1"/>
  <c r="CS44" i="3"/>
  <c r="U80" i="3" s="1"/>
  <c r="CS53" i="3"/>
  <c r="T95" i="3" s="1"/>
  <c r="CS50" i="3"/>
  <c r="T92" i="3" s="1"/>
  <c r="CS21" i="3"/>
  <c r="T31" i="3" s="1"/>
  <c r="CS8" i="3"/>
  <c r="U9" i="3" s="1"/>
  <c r="CS7" i="3"/>
  <c r="U4" i="3" s="1"/>
  <c r="CS19" i="3"/>
  <c r="U31" i="3" s="1"/>
  <c r="CS12" i="3"/>
  <c r="T13" i="3" s="1"/>
  <c r="CS18" i="3"/>
  <c r="T30" i="3" s="1"/>
  <c r="CS9" i="3"/>
  <c r="U5" i="3" s="1"/>
  <c r="CS17" i="3"/>
  <c r="T22" i="3" s="1"/>
  <c r="CS31" i="3"/>
  <c r="U55" i="3" s="1"/>
  <c r="CS23" i="3"/>
  <c r="T40" i="3" s="1"/>
  <c r="CS37" i="3"/>
  <c r="T63" i="3" s="1"/>
  <c r="CS40" i="3"/>
  <c r="U70" i="3" s="1"/>
  <c r="CS51" i="3"/>
  <c r="U92" i="3" s="1"/>
  <c r="CS20" i="3"/>
  <c r="U30" i="3" s="1"/>
  <c r="CS42" i="3"/>
  <c r="T78" i="3" s="1"/>
  <c r="CS49" i="3"/>
  <c r="U85" i="3" s="1"/>
  <c r="CS22" i="3"/>
  <c r="T38" i="3" s="1"/>
  <c r="CS25" i="3"/>
  <c r="T39" i="3" s="1"/>
  <c r="CS16" i="3"/>
  <c r="U23" i="3" s="1"/>
  <c r="CS45" i="3"/>
  <c r="T79" i="3" s="1"/>
  <c r="CS39" i="3"/>
  <c r="U71" i="3" s="1"/>
  <c r="CS35" i="3"/>
  <c r="U63" i="3" s="1"/>
  <c r="CS41" i="3"/>
  <c r="T71" i="3" s="1"/>
  <c r="CS32" i="3"/>
  <c r="U56" i="3" s="1"/>
  <c r="CS13" i="3"/>
  <c r="T14" i="3" s="1"/>
  <c r="CS11" i="3"/>
  <c r="T17" i="3" s="1"/>
  <c r="CS10" i="3"/>
  <c r="T15" i="3" s="1"/>
  <c r="CS24" i="3"/>
  <c r="CT24" i="3" s="1"/>
  <c r="CS47" i="3"/>
  <c r="U84" i="3" s="1"/>
  <c r="CS48" i="3"/>
  <c r="U89" i="3" s="1"/>
  <c r="CS30" i="3"/>
  <c r="CS46" i="3"/>
  <c r="U88" i="3" s="1"/>
  <c r="T61" i="3"/>
  <c r="U64" i="3"/>
  <c r="U49" i="3"/>
  <c r="U28" i="3"/>
  <c r="U17" i="3"/>
  <c r="U79" i="3"/>
  <c r="T60" i="3"/>
  <c r="T62" i="3"/>
  <c r="U76" i="3"/>
  <c r="CT43" i="3"/>
  <c r="T9" i="3"/>
  <c r="T23" i="3" l="1"/>
  <c r="U72" i="3"/>
  <c r="T33" i="3"/>
  <c r="T68" i="3"/>
  <c r="T4" i="3"/>
  <c r="CT7" i="3" s="1"/>
  <c r="T25" i="3"/>
  <c r="T28" i="3"/>
  <c r="U61" i="3"/>
  <c r="U94" i="3"/>
  <c r="T41" i="3"/>
  <c r="U39" i="3"/>
  <c r="CT25" i="3" s="1"/>
  <c r="T5" i="3"/>
  <c r="U7" i="3"/>
  <c r="U97" i="3"/>
  <c r="T20" i="3"/>
  <c r="U37" i="3"/>
  <c r="T97" i="3"/>
  <c r="U20" i="3"/>
  <c r="CT51" i="3"/>
  <c r="T44" i="3"/>
  <c r="U95" i="3"/>
  <c r="T7" i="3"/>
  <c r="U15" i="3"/>
  <c r="CT15" i="3"/>
  <c r="T65" i="3"/>
  <c r="U6" i="3"/>
  <c r="U78" i="3"/>
  <c r="CT37" i="3"/>
  <c r="U44" i="3"/>
  <c r="T48" i="3"/>
  <c r="T94" i="3"/>
  <c r="CT49" i="3"/>
  <c r="U96" i="3"/>
  <c r="T88" i="3"/>
  <c r="T87" i="3"/>
  <c r="CT50" i="3"/>
  <c r="U21" i="3"/>
  <c r="CT17" i="3"/>
  <c r="T29" i="3"/>
  <c r="CT28" i="3"/>
  <c r="U60" i="3"/>
  <c r="U32" i="3"/>
  <c r="T47" i="3"/>
  <c r="T64" i="3"/>
  <c r="T77" i="3"/>
  <c r="U33" i="3"/>
  <c r="T49" i="3"/>
  <c r="U46" i="3"/>
  <c r="U12" i="3"/>
  <c r="U36" i="3"/>
  <c r="T24" i="3"/>
  <c r="T53" i="3"/>
  <c r="U16" i="3"/>
  <c r="T21" i="3"/>
  <c r="U25" i="3"/>
  <c r="U54" i="3"/>
  <c r="U93" i="3"/>
  <c r="T45" i="3"/>
  <c r="T96" i="3"/>
  <c r="T8" i="3"/>
  <c r="U29" i="3"/>
  <c r="T57" i="3"/>
  <c r="T55" i="3"/>
  <c r="U52" i="3"/>
  <c r="T32" i="3"/>
  <c r="T84" i="3"/>
  <c r="CT33" i="3"/>
  <c r="CT22" i="3"/>
  <c r="T56" i="3"/>
  <c r="T6" i="3"/>
  <c r="CT38" i="3"/>
  <c r="U73" i="3"/>
  <c r="CT39" i="3" s="1"/>
  <c r="T69" i="3"/>
  <c r="CT41" i="3" s="1"/>
  <c r="U77" i="3"/>
  <c r="CT44" i="3" s="1"/>
  <c r="CT40" i="3"/>
  <c r="CT19" i="3"/>
  <c r="T81" i="3"/>
  <c r="U81" i="3"/>
  <c r="U69" i="3"/>
  <c r="T72" i="3"/>
  <c r="U86" i="3"/>
  <c r="T76" i="3"/>
  <c r="U13" i="3"/>
  <c r="CT12" i="3" s="1"/>
  <c r="T85" i="3"/>
  <c r="U41" i="3"/>
  <c r="T36" i="3"/>
  <c r="CT23" i="3" s="1"/>
  <c r="T12" i="3"/>
  <c r="CT11" i="3" s="1"/>
  <c r="T73" i="3"/>
  <c r="U87" i="3"/>
  <c r="U68" i="3"/>
  <c r="U14" i="3"/>
  <c r="T16" i="3"/>
  <c r="U40" i="3"/>
  <c r="U38" i="3"/>
  <c r="T37" i="3"/>
  <c r="T86" i="3"/>
  <c r="CT47" i="3"/>
  <c r="T52" i="3"/>
  <c r="T54" i="3"/>
  <c r="U57" i="3"/>
  <c r="T89" i="3"/>
  <c r="CT53" i="3"/>
  <c r="CT35" i="3"/>
  <c r="CT21" i="3"/>
  <c r="CT48" i="3"/>
  <c r="CT14" i="3"/>
  <c r="CT46" i="3"/>
  <c r="CT42" i="3"/>
  <c r="CT45" i="3"/>
  <c r="CT20" i="3"/>
  <c r="CT30" i="3"/>
  <c r="CT26" i="3"/>
  <c r="CT18" i="3"/>
  <c r="CT16" i="3"/>
  <c r="CT27" i="3"/>
  <c r="CT52" i="3"/>
  <c r="CT29" i="3"/>
  <c r="CT8" i="3"/>
  <c r="CT34" i="3" l="1"/>
  <c r="CT6" i="3"/>
  <c r="CT36" i="3"/>
  <c r="CU35" i="3" s="1"/>
  <c r="CT31" i="3"/>
  <c r="CT9" i="3"/>
  <c r="CT10" i="3"/>
  <c r="CT32" i="3"/>
  <c r="CT13" i="3"/>
  <c r="CU53" i="3"/>
  <c r="CU43" i="3"/>
  <c r="CU47" i="3"/>
  <c r="CU49" i="3"/>
  <c r="CU48" i="3"/>
  <c r="CU45" i="3"/>
  <c r="CU44" i="3"/>
  <c r="CU24" i="3"/>
  <c r="CU21" i="3"/>
  <c r="CU27" i="3"/>
  <c r="CU38" i="3"/>
  <c r="CU30" i="3"/>
  <c r="CU26" i="3"/>
  <c r="CU20" i="3"/>
  <c r="CU50" i="3"/>
  <c r="CU18" i="3"/>
  <c r="CU19" i="3"/>
  <c r="CU46" i="3"/>
  <c r="CU33" i="3"/>
  <c r="CU15" i="3"/>
  <c r="CU14" i="3"/>
  <c r="CU42" i="3"/>
  <c r="CU17" i="3"/>
  <c r="CU12" i="3"/>
  <c r="CU16" i="3"/>
  <c r="CU40" i="3"/>
  <c r="CU28" i="3"/>
  <c r="CU22" i="3"/>
  <c r="CU29" i="3"/>
  <c r="CU8" i="3"/>
  <c r="CU25" i="3"/>
  <c r="CU23" i="3"/>
  <c r="CU51" i="3"/>
  <c r="CU7" i="3"/>
  <c r="CU52" i="3"/>
  <c r="CU36" i="3"/>
  <c r="CU11" i="3" l="1"/>
  <c r="CU41" i="3"/>
  <c r="CU13" i="3"/>
  <c r="CU10" i="3"/>
  <c r="CU39" i="3"/>
  <c r="CU32" i="3"/>
  <c r="CU31" i="3"/>
  <c r="CU37" i="3"/>
  <c r="CU9" i="3"/>
  <c r="CU34" i="3"/>
  <c r="CU6" i="3"/>
  <c r="CV41" i="3" l="1"/>
  <c r="CW41" i="3" s="1"/>
  <c r="CV29" i="3"/>
  <c r="CW29" i="3" s="1"/>
  <c r="CV38" i="3"/>
  <c r="CW38" i="3" s="1"/>
  <c r="CV40" i="3"/>
  <c r="CW40" i="3" s="1"/>
  <c r="CV26" i="3"/>
  <c r="CW26" i="3" s="1"/>
  <c r="CV44" i="3"/>
  <c r="CW44" i="3" s="1"/>
  <c r="CV37" i="3"/>
  <c r="CW37" i="3" s="1"/>
  <c r="CV20" i="3"/>
  <c r="CW20" i="3" s="1"/>
  <c r="CV23" i="3"/>
  <c r="CW23" i="3" s="1"/>
  <c r="CV32" i="3"/>
  <c r="CW32" i="3" s="1"/>
  <c r="CV24" i="3"/>
  <c r="CW24" i="3" s="1"/>
  <c r="CV31" i="3"/>
  <c r="CW31" i="3" s="1"/>
  <c r="CV50" i="3"/>
  <c r="CW50" i="3" s="1"/>
  <c r="CV14" i="3"/>
  <c r="CW14" i="3" s="1"/>
  <c r="CV17" i="3"/>
  <c r="CW17" i="3" s="1"/>
  <c r="CV11" i="3"/>
  <c r="CW11" i="3" s="1"/>
  <c r="CV30" i="3"/>
  <c r="CW30" i="3" s="1"/>
  <c r="CV53" i="3"/>
  <c r="CW53" i="3" s="1"/>
  <c r="CV19" i="3"/>
  <c r="CW19" i="3" s="1"/>
  <c r="CV34" i="3"/>
  <c r="CW34" i="3" s="1"/>
  <c r="CV6" i="3"/>
  <c r="CW6" i="3" s="1"/>
  <c r="CV51" i="3"/>
  <c r="CW51" i="3" s="1"/>
  <c r="CV15" i="3"/>
  <c r="CW15" i="3" s="1"/>
  <c r="CV12" i="3"/>
  <c r="CW12" i="3" s="1"/>
  <c r="CV48" i="3"/>
  <c r="CW48" i="3" s="1"/>
  <c r="CV10" i="3"/>
  <c r="CW10" i="3" s="1"/>
  <c r="CV21" i="3"/>
  <c r="CW21" i="3" s="1"/>
  <c r="CV22" i="3"/>
  <c r="CW22" i="3" s="1"/>
  <c r="CV52" i="3"/>
  <c r="CW52" i="3" s="1"/>
  <c r="CV7" i="3"/>
  <c r="CW7" i="3" s="1"/>
  <c r="CV47" i="3"/>
  <c r="CW47" i="3" s="1"/>
  <c r="CV25" i="3"/>
  <c r="CW25" i="3" s="1"/>
  <c r="CV46" i="3"/>
  <c r="CW46" i="3" s="1"/>
  <c r="CV9" i="3"/>
  <c r="CW9" i="3" s="1"/>
  <c r="CV13" i="3"/>
  <c r="CW13" i="3" s="1"/>
  <c r="CV8" i="3"/>
  <c r="CW8" i="3" s="1"/>
  <c r="CV27" i="3"/>
  <c r="CW27" i="3" s="1"/>
  <c r="CV43" i="3"/>
  <c r="CW43" i="3" s="1"/>
  <c r="CV39" i="3"/>
  <c r="CW39" i="3" s="1"/>
  <c r="CV33" i="3"/>
  <c r="CW33" i="3" s="1"/>
  <c r="CV18" i="3"/>
  <c r="CW18" i="3" s="1"/>
  <c r="CV28" i="3"/>
  <c r="CW28" i="3" s="1"/>
  <c r="CV16" i="3"/>
  <c r="CW16" i="3" s="1"/>
  <c r="CV35" i="3"/>
  <c r="CW35" i="3" s="1"/>
  <c r="CV36" i="3"/>
  <c r="CW36" i="3" s="1"/>
  <c r="CV49" i="3"/>
  <c r="CW49" i="3" s="1"/>
  <c r="CV42" i="3"/>
  <c r="CW42" i="3" s="1"/>
  <c r="CV45" i="3"/>
  <c r="CW45" i="3" s="1"/>
  <c r="CX52" i="3" l="1"/>
  <c r="CX16" i="3"/>
  <c r="CX10" i="3"/>
  <c r="CX8" i="3"/>
  <c r="CX39" i="3"/>
  <c r="CX40" i="3"/>
  <c r="CX6" i="3"/>
  <c r="CX34" i="3"/>
  <c r="CX27" i="3"/>
  <c r="CX21" i="3"/>
  <c r="CX15" i="3"/>
  <c r="CX38" i="3"/>
  <c r="CX35" i="3"/>
  <c r="CX49" i="3"/>
  <c r="CX24" i="3"/>
  <c r="CX41" i="3"/>
  <c r="CX18" i="3"/>
  <c r="CX25" i="3"/>
  <c r="CX19" i="3"/>
  <c r="CX26" i="3"/>
  <c r="CX9" i="3"/>
  <c r="CX17" i="3"/>
  <c r="CX23" i="3"/>
  <c r="CX36" i="3"/>
  <c r="CX28" i="3"/>
  <c r="CX11" i="3"/>
  <c r="CX48" i="3"/>
  <c r="CX13" i="3"/>
  <c r="CX37" i="3"/>
  <c r="CX46" i="3"/>
  <c r="CX45" i="3"/>
  <c r="CX32" i="3"/>
  <c r="CX51" i="3"/>
  <c r="CX20" i="3"/>
  <c r="CX42" i="3"/>
  <c r="CX30" i="3"/>
  <c r="CX29" i="3"/>
  <c r="CX12" i="3"/>
  <c r="CX7" i="3"/>
  <c r="CX43" i="3"/>
  <c r="CX47" i="3"/>
  <c r="CX22" i="3"/>
  <c r="CX14" i="3"/>
  <c r="CX53" i="3"/>
  <c r="CX50" i="3"/>
  <c r="CX31" i="3"/>
  <c r="CX33" i="3"/>
  <c r="CX44" i="3"/>
  <c r="CY44" i="3" l="1"/>
  <c r="CZ44" i="3" s="1"/>
  <c r="CY33" i="3"/>
  <c r="CZ33" i="3" s="1"/>
  <c r="CY45" i="3"/>
  <c r="CZ45" i="3" s="1"/>
  <c r="CY47" i="3"/>
  <c r="CZ47" i="3" s="1"/>
  <c r="CY31" i="3"/>
  <c r="CZ31" i="3" s="1"/>
  <c r="CY13" i="3"/>
  <c r="CZ13" i="3" s="1"/>
  <c r="CY38" i="3"/>
  <c r="CZ38" i="3" s="1"/>
  <c r="CY37" i="3"/>
  <c r="CZ37" i="3" s="1"/>
  <c r="CY40" i="3"/>
  <c r="CZ40" i="3" s="1"/>
  <c r="CY53" i="3"/>
  <c r="CZ53" i="3" s="1"/>
  <c r="CY14" i="3"/>
  <c r="CZ14" i="3" s="1"/>
  <c r="CY20" i="3"/>
  <c r="CZ20" i="3" s="1"/>
  <c r="CY26" i="3"/>
  <c r="CZ26" i="3" s="1"/>
  <c r="CY7" i="3"/>
  <c r="CZ7" i="3" s="1"/>
  <c r="CY8" i="3"/>
  <c r="CZ8" i="3" s="1"/>
  <c r="CY29" i="3"/>
  <c r="CZ29" i="3" s="1"/>
  <c r="CY15" i="3"/>
  <c r="CZ15" i="3" s="1"/>
  <c r="CY27" i="3"/>
  <c r="CZ27" i="3" s="1"/>
  <c r="CY25" i="3"/>
  <c r="CZ25" i="3" s="1"/>
  <c r="CY22" i="3"/>
  <c r="CZ22" i="3" s="1"/>
  <c r="CY16" i="3"/>
  <c r="CZ16" i="3" s="1"/>
  <c r="CY49" i="3"/>
  <c r="CZ49" i="3" s="1"/>
  <c r="CY35" i="3"/>
  <c r="CZ35" i="3" s="1"/>
  <c r="CY32" i="3"/>
  <c r="CZ32" i="3" s="1"/>
  <c r="CY9" i="3"/>
  <c r="CZ9" i="3" s="1"/>
  <c r="CY28" i="3"/>
  <c r="CZ28" i="3" s="1"/>
  <c r="CY42" i="3"/>
  <c r="CZ42" i="3" s="1"/>
  <c r="CY19" i="3"/>
  <c r="CZ19" i="3" s="1"/>
  <c r="CY48" i="3"/>
  <c r="CZ48" i="3" s="1"/>
  <c r="CY43" i="3"/>
  <c r="CZ43" i="3" s="1"/>
  <c r="CY30" i="3"/>
  <c r="CZ30" i="3" s="1"/>
  <c r="CY39" i="3"/>
  <c r="CZ39" i="3" s="1"/>
  <c r="CY11" i="3"/>
  <c r="CZ11" i="3" s="1"/>
  <c r="CY51" i="3"/>
  <c r="CZ51" i="3" s="1"/>
  <c r="CY6" i="3"/>
  <c r="CZ6" i="3" s="1"/>
  <c r="CY18" i="3"/>
  <c r="CZ18" i="3" s="1"/>
  <c r="CY46" i="3"/>
  <c r="CZ46" i="3" s="1"/>
  <c r="CY23" i="3"/>
  <c r="CZ23" i="3" s="1"/>
  <c r="CY41" i="3"/>
  <c r="CZ41" i="3" s="1"/>
  <c r="CY12" i="3"/>
  <c r="CZ12" i="3" s="1"/>
  <c r="CY24" i="3"/>
  <c r="CZ24" i="3" s="1"/>
  <c r="CY50" i="3"/>
  <c r="CZ50" i="3" s="1"/>
  <c r="CY10" i="3"/>
  <c r="CZ10" i="3" s="1"/>
  <c r="CY17" i="3"/>
  <c r="CZ17" i="3" s="1"/>
  <c r="CY52" i="3"/>
  <c r="CZ52" i="3" s="1"/>
  <c r="CY36" i="3"/>
  <c r="CZ36" i="3" s="1"/>
  <c r="CY34" i="3"/>
  <c r="CZ34" i="3" s="1"/>
  <c r="CY21" i="3"/>
  <c r="CZ21" i="3" s="1"/>
  <c r="DA9" i="3" l="1"/>
  <c r="DA44" i="3"/>
  <c r="DA42" i="3"/>
  <c r="DA40" i="3"/>
  <c r="DA47" i="3"/>
  <c r="DA27" i="3"/>
  <c r="DA29" i="3"/>
  <c r="DA24" i="3"/>
  <c r="DA17" i="3"/>
  <c r="DA18" i="3"/>
  <c r="DA32" i="3"/>
  <c r="DA33" i="3"/>
  <c r="DA26" i="3"/>
  <c r="DA35" i="3"/>
  <c r="DA8" i="3"/>
  <c r="DA38" i="3"/>
  <c r="DA37" i="3"/>
  <c r="DA25" i="3"/>
  <c r="DA15" i="3"/>
  <c r="DA31" i="3"/>
  <c r="DA46" i="3"/>
  <c r="DA53" i="3"/>
  <c r="DA34" i="3"/>
  <c r="DA21" i="3"/>
  <c r="DA30" i="3"/>
  <c r="DA43" i="3"/>
  <c r="DA49" i="3"/>
  <c r="DA28" i="3"/>
  <c r="DA20" i="3"/>
  <c r="DA10" i="3"/>
  <c r="DA39" i="3"/>
  <c r="DA51" i="3"/>
  <c r="DA48" i="3"/>
  <c r="DA23" i="3"/>
  <c r="DA50" i="3"/>
  <c r="DA22" i="3"/>
  <c r="DA36" i="3"/>
  <c r="DA16" i="3"/>
  <c r="DA13" i="3"/>
  <c r="DA52" i="3"/>
  <c r="DA11" i="3"/>
  <c r="DA19" i="3"/>
  <c r="DA45" i="3"/>
  <c r="DA7" i="3"/>
  <c r="DA6" i="3"/>
  <c r="DA14" i="3"/>
  <c r="DA12" i="3"/>
  <c r="DA41" i="3"/>
  <c r="DB41" i="3" l="1"/>
  <c r="DC41" i="3" s="1"/>
  <c r="DB52" i="3"/>
  <c r="DC52" i="3" s="1"/>
  <c r="DB14" i="3"/>
  <c r="DC14" i="3" s="1"/>
  <c r="DB47" i="3"/>
  <c r="DC47" i="3" s="1"/>
  <c r="DB38" i="3"/>
  <c r="DC38" i="3" s="1"/>
  <c r="DB24" i="3"/>
  <c r="DC24" i="3" s="1"/>
  <c r="DB50" i="3"/>
  <c r="DC50" i="3" s="1"/>
  <c r="DB33" i="3"/>
  <c r="DC33" i="3" s="1"/>
  <c r="DB51" i="3"/>
  <c r="DC51" i="3" s="1"/>
  <c r="DB39" i="3"/>
  <c r="DC39" i="3" s="1"/>
  <c r="DB7" i="3"/>
  <c r="DC7" i="3" s="1"/>
  <c r="DB11" i="3"/>
  <c r="DC11" i="3" s="1"/>
  <c r="DB21" i="3"/>
  <c r="DC21" i="3" s="1"/>
  <c r="DB25" i="3"/>
  <c r="DC25" i="3" s="1"/>
  <c r="DB44" i="3"/>
  <c r="DC44" i="3" s="1"/>
  <c r="DB31" i="3"/>
  <c r="DC31" i="3" s="1"/>
  <c r="DB12" i="3"/>
  <c r="DC12" i="3" s="1"/>
  <c r="DB23" i="3"/>
  <c r="DC23" i="3" s="1"/>
  <c r="DB36" i="3"/>
  <c r="DC36" i="3" s="1"/>
  <c r="DB28" i="3"/>
  <c r="DC28" i="3" s="1"/>
  <c r="DB48" i="3"/>
  <c r="DC48" i="3" s="1"/>
  <c r="DB27" i="3"/>
  <c r="DC27" i="3" s="1"/>
  <c r="DB30" i="3"/>
  <c r="DC30" i="3" s="1"/>
  <c r="DB49" i="3"/>
  <c r="DC49" i="3" s="1"/>
  <c r="DB34" i="3"/>
  <c r="DC34" i="3" s="1"/>
  <c r="DB6" i="3"/>
  <c r="DC6" i="3" s="1"/>
  <c r="DB15" i="3"/>
  <c r="DC15" i="3" s="1"/>
  <c r="DB35" i="3"/>
  <c r="DC35" i="3" s="1"/>
  <c r="DB32" i="3"/>
  <c r="DC32" i="3" s="1"/>
  <c r="DB42" i="3"/>
  <c r="DC42" i="3" s="1"/>
  <c r="DB53" i="3"/>
  <c r="DC53" i="3" s="1"/>
  <c r="DB20" i="3"/>
  <c r="DC20" i="3" s="1"/>
  <c r="DB8" i="3"/>
  <c r="DC8" i="3" s="1"/>
  <c r="DB37" i="3"/>
  <c r="DC37" i="3" s="1"/>
  <c r="DB13" i="3"/>
  <c r="DC13" i="3" s="1"/>
  <c r="DB18" i="3"/>
  <c r="DC18" i="3" s="1"/>
  <c r="DB46" i="3"/>
  <c r="DC46" i="3" s="1"/>
  <c r="DB19" i="3"/>
  <c r="DC19" i="3" s="1"/>
  <c r="DB17" i="3"/>
  <c r="DC17" i="3" s="1"/>
  <c r="DB26" i="3"/>
  <c r="DC26" i="3" s="1"/>
  <c r="DB22" i="3"/>
  <c r="DC22" i="3" s="1"/>
  <c r="DB10" i="3"/>
  <c r="DC10" i="3" s="1"/>
  <c r="DB43" i="3"/>
  <c r="DC43" i="3" s="1"/>
  <c r="DB29" i="3"/>
  <c r="DC29" i="3" s="1"/>
  <c r="DB16" i="3"/>
  <c r="DC16" i="3" s="1"/>
  <c r="DB9" i="3"/>
  <c r="DC9" i="3" s="1"/>
  <c r="DB45" i="3"/>
  <c r="DC45" i="3" s="1"/>
  <c r="DB40" i="3"/>
  <c r="DC40" i="3" s="1"/>
  <c r="DD50" i="3" l="1"/>
  <c r="BM50" i="3" s="1"/>
  <c r="DD49" i="3"/>
  <c r="BM49" i="3" s="1"/>
  <c r="DD48" i="3"/>
  <c r="BM48" i="3" s="1"/>
  <c r="DD12" i="3"/>
  <c r="BM12" i="3" s="1"/>
  <c r="DD53" i="3"/>
  <c r="BM53" i="3" s="1"/>
  <c r="DD44" i="3"/>
  <c r="BM44" i="3" s="1"/>
  <c r="DD8" i="3"/>
  <c r="BM8" i="3" s="1"/>
  <c r="DD9" i="3"/>
  <c r="BM9" i="3" s="1"/>
  <c r="DD33" i="3"/>
  <c r="BM33" i="3" s="1"/>
  <c r="DD36" i="3"/>
  <c r="BM36" i="3" s="1"/>
  <c r="DD21" i="3"/>
  <c r="BM21" i="3" s="1"/>
  <c r="DD34" i="3"/>
  <c r="BM34" i="3" s="1"/>
  <c r="DD18" i="3"/>
  <c r="BM18" i="3" s="1"/>
  <c r="DD42" i="3"/>
  <c r="BM42" i="3" s="1"/>
  <c r="DD38" i="3"/>
  <c r="BM38" i="3" s="1"/>
  <c r="DD24" i="3"/>
  <c r="BM24" i="3" s="1"/>
  <c r="DD46" i="3"/>
  <c r="BM46" i="3" s="1"/>
  <c r="DD29" i="3"/>
  <c r="BM29" i="3" s="1"/>
  <c r="DD39" i="3"/>
  <c r="BM39" i="3" s="1"/>
  <c r="DD6" i="3"/>
  <c r="BM6" i="3" s="1"/>
  <c r="DQ6" i="3" s="1"/>
  <c r="DJ6" i="3" s="1"/>
  <c r="DD51" i="3"/>
  <c r="BM51" i="3" s="1"/>
  <c r="DD20" i="3"/>
  <c r="BM20" i="3" s="1"/>
  <c r="DD52" i="3"/>
  <c r="BM52" i="3" s="1"/>
  <c r="DD11" i="3"/>
  <c r="BM11" i="3" s="1"/>
  <c r="DD30" i="3"/>
  <c r="BM30" i="3" s="1"/>
  <c r="DD13" i="3"/>
  <c r="BM13" i="3" s="1"/>
  <c r="DD31" i="3"/>
  <c r="BM31" i="3" s="1"/>
  <c r="DD10" i="3"/>
  <c r="BM10" i="3" s="1"/>
  <c r="DD22" i="3"/>
  <c r="BM22" i="3" s="1"/>
  <c r="DD7" i="3"/>
  <c r="BM7" i="3" s="1"/>
  <c r="DD26" i="3"/>
  <c r="BM26" i="3" s="1"/>
  <c r="DD14" i="3"/>
  <c r="BM14" i="3" s="1"/>
  <c r="DD27" i="3"/>
  <c r="BM27" i="3" s="1"/>
  <c r="DD40" i="3"/>
  <c r="BM40" i="3" s="1"/>
  <c r="DD47" i="3"/>
  <c r="BM47" i="3" s="1"/>
  <c r="DD15" i="3"/>
  <c r="BM15" i="3" s="1"/>
  <c r="DD45" i="3"/>
  <c r="BM45" i="3" s="1"/>
  <c r="DD41" i="3"/>
  <c r="BM41" i="3" s="1"/>
  <c r="DD43" i="3"/>
  <c r="BM43" i="3" s="1"/>
  <c r="DD32" i="3"/>
  <c r="BM32" i="3" s="1"/>
  <c r="DD25" i="3"/>
  <c r="BM25" i="3" s="1"/>
  <c r="DD19" i="3"/>
  <c r="BM19" i="3" s="1"/>
  <c r="DD16" i="3"/>
  <c r="BM16" i="3" s="1"/>
  <c r="DD23" i="3"/>
  <c r="BM23" i="3" s="1"/>
  <c r="DD37" i="3"/>
  <c r="BM37" i="3" s="1"/>
  <c r="DD17" i="3"/>
  <c r="BM17" i="3" s="1"/>
  <c r="DD28" i="3"/>
  <c r="BM28" i="3" s="1"/>
  <c r="DD35" i="3"/>
  <c r="BM35" i="3" s="1"/>
  <c r="AV6" i="3" l="1"/>
  <c r="DQ9" i="3"/>
  <c r="DJ9" i="3" s="1"/>
  <c r="AV9" i="3"/>
  <c r="AV80" i="3"/>
  <c r="AV88" i="3"/>
  <c r="AV16" i="3"/>
  <c r="AV94" i="3"/>
  <c r="AV81" i="3"/>
  <c r="AV33" i="3"/>
  <c r="DQ23" i="3"/>
  <c r="DJ23" i="3" s="1"/>
  <c r="DQ26" i="3"/>
  <c r="DJ26" i="3" s="1"/>
  <c r="DQ15" i="3"/>
  <c r="DJ15" i="3" s="1"/>
  <c r="DQ45" i="3"/>
  <c r="DJ45" i="3" s="1"/>
  <c r="DQ35" i="3"/>
  <c r="DJ35" i="3" s="1"/>
  <c r="AV62" i="3"/>
  <c r="DQ12" i="3"/>
  <c r="DJ12" i="3" s="1"/>
  <c r="AV14" i="3"/>
  <c r="AV7" i="3"/>
  <c r="AV39" i="3"/>
  <c r="DQ38" i="3"/>
  <c r="DJ38" i="3" s="1"/>
  <c r="DQ30" i="3"/>
  <c r="DJ30" i="3" s="1"/>
  <c r="AV54" i="3"/>
  <c r="AV8" i="3"/>
  <c r="AV86" i="3"/>
  <c r="AV56" i="3"/>
  <c r="AV15" i="3"/>
  <c r="DQ18" i="3"/>
  <c r="DJ18" i="3" s="1"/>
  <c r="DQ8" i="3"/>
  <c r="DJ8" i="3" s="1"/>
  <c r="DQ52" i="3"/>
  <c r="DJ52" i="3" s="1"/>
  <c r="AV48" i="3"/>
  <c r="DQ37" i="3"/>
  <c r="DJ37" i="3" s="1"/>
  <c r="DQ36" i="3"/>
  <c r="DJ36" i="3" s="1"/>
  <c r="DQ20" i="3"/>
  <c r="DJ20" i="3" s="1"/>
  <c r="DQ49" i="3"/>
  <c r="DJ49" i="3" s="1"/>
  <c r="AV47" i="3"/>
  <c r="DQ32" i="3"/>
  <c r="DJ32" i="3" s="1"/>
  <c r="AV95" i="3"/>
  <c r="DQ33" i="3"/>
  <c r="DJ33" i="3" s="1"/>
  <c r="AV78" i="3"/>
  <c r="DQ7" i="3"/>
  <c r="DJ7" i="3" s="1"/>
  <c r="DQ29" i="3"/>
  <c r="DJ29" i="3" s="1"/>
  <c r="DQ21" i="3"/>
  <c r="DJ21" i="3" s="1"/>
  <c r="AV87" i="3"/>
  <c r="AV40" i="3"/>
  <c r="DQ42" i="3"/>
  <c r="DJ42" i="3" s="1"/>
  <c r="DQ34" i="3"/>
  <c r="DJ34" i="3" s="1"/>
  <c r="DQ44" i="3"/>
  <c r="DJ44" i="3" s="1"/>
  <c r="AV72" i="3"/>
  <c r="DQ11" i="3"/>
  <c r="DJ11" i="3" s="1"/>
  <c r="AV24" i="3"/>
  <c r="AV96" i="3"/>
  <c r="DQ43" i="3"/>
  <c r="DJ43" i="3" s="1"/>
  <c r="DQ47" i="3"/>
  <c r="DJ47" i="3" s="1"/>
  <c r="DQ50" i="3"/>
  <c r="DJ50" i="3" s="1"/>
  <c r="DQ16" i="3"/>
  <c r="DJ16" i="3" s="1"/>
  <c r="AV89" i="3"/>
  <c r="AV25" i="3"/>
  <c r="AV73" i="3"/>
  <c r="DQ46" i="3"/>
  <c r="DJ46" i="3" s="1"/>
  <c r="DQ39" i="3"/>
  <c r="DJ39" i="3" s="1"/>
  <c r="AV71" i="3"/>
  <c r="DQ40" i="3"/>
  <c r="DJ40" i="3" s="1"/>
  <c r="DQ41" i="3"/>
  <c r="DJ41" i="3" s="1"/>
  <c r="AV17" i="3"/>
  <c r="AV70" i="3"/>
  <c r="DQ19" i="3"/>
  <c r="DJ19" i="3" s="1"/>
  <c r="AV22" i="3"/>
  <c r="DQ17" i="3"/>
  <c r="DJ17" i="3" s="1"/>
  <c r="DQ13" i="3"/>
  <c r="DJ13" i="3" s="1"/>
  <c r="DQ10" i="3"/>
  <c r="DJ10" i="3" s="1"/>
  <c r="AV64" i="3"/>
  <c r="DQ28" i="3"/>
  <c r="DJ28" i="3" s="1"/>
  <c r="DQ24" i="3"/>
  <c r="DJ24" i="3" s="1"/>
  <c r="AV63" i="3"/>
  <c r="AV55" i="3"/>
  <c r="DQ25" i="3"/>
  <c r="DJ25" i="3" s="1"/>
  <c r="AV79" i="3"/>
  <c r="DQ14" i="3"/>
  <c r="DJ14" i="3" s="1"/>
  <c r="AV49" i="3"/>
  <c r="AV23" i="3"/>
  <c r="AV30" i="3"/>
  <c r="AV41" i="3"/>
  <c r="AV65" i="3"/>
  <c r="AV57" i="3"/>
  <c r="DQ51" i="3"/>
  <c r="DJ51" i="3" s="1"/>
  <c r="AV97" i="3"/>
  <c r="AV31" i="3"/>
  <c r="DQ31" i="3"/>
  <c r="DJ31" i="3" s="1"/>
  <c r="AV38" i="3"/>
  <c r="DQ22" i="3"/>
  <c r="DJ22" i="3" s="1"/>
  <c r="AV32" i="3"/>
  <c r="DQ48" i="3"/>
  <c r="DJ48" i="3" s="1"/>
  <c r="DQ53" i="3"/>
  <c r="DJ53" i="3" s="1"/>
  <c r="DQ27" i="3"/>
  <c r="DJ27" i="3" s="1"/>
  <c r="AV46" i="3"/>
  <c r="DF8" i="3" l="1"/>
  <c r="DL51" i="3"/>
  <c r="AU95" i="3" s="1"/>
  <c r="DF7" i="3"/>
  <c r="DL45" i="3"/>
  <c r="DN45" i="3" s="1" a="1"/>
  <c r="DN45" i="3" s="1"/>
  <c r="DL28" i="3"/>
  <c r="AU48" i="3" s="1"/>
  <c r="DL6" i="3"/>
  <c r="AU6" i="3" s="1"/>
  <c r="DL34" i="3"/>
  <c r="AU62" i="3" s="1"/>
  <c r="DL42" i="3"/>
  <c r="AU78" i="3" s="1"/>
  <c r="DL50" i="3"/>
  <c r="DN50" i="3" s="1" a="1"/>
  <c r="DN50" i="3" s="1"/>
  <c r="DL48" i="3"/>
  <c r="AU88" i="3" s="1"/>
  <c r="DL52" i="3"/>
  <c r="AU96" i="3" s="1"/>
  <c r="DL37" i="3"/>
  <c r="AU65" i="3" s="1"/>
  <c r="DL12" i="3"/>
  <c r="AU16" i="3" s="1"/>
  <c r="DL20" i="3"/>
  <c r="DN20" i="3" s="1" a="1"/>
  <c r="DN20" i="3" s="1"/>
  <c r="DL15" i="3"/>
  <c r="AU23" i="3" s="1"/>
  <c r="DL44" i="3"/>
  <c r="AU80" i="3" s="1"/>
  <c r="DL21" i="3"/>
  <c r="AU33" i="3" s="1"/>
  <c r="DL11" i="3"/>
  <c r="DM11" i="3" s="1"/>
  <c r="DL23" i="3"/>
  <c r="AU39" i="3" s="1"/>
  <c r="DL7" i="3"/>
  <c r="DN7" i="3" s="1" a="1"/>
  <c r="DN7" i="3" s="1"/>
  <c r="DL30" i="3"/>
  <c r="AU54" i="3" s="1"/>
  <c r="DL26" i="3"/>
  <c r="DN26" i="3" s="1" a="1"/>
  <c r="DN26" i="3" s="1"/>
  <c r="DL19" i="3"/>
  <c r="AU31" i="3" s="1"/>
  <c r="DL36" i="3"/>
  <c r="AU64" i="3" s="1"/>
  <c r="DL10" i="3"/>
  <c r="AU14" i="3" s="1"/>
  <c r="DL35" i="3"/>
  <c r="AU63" i="3" s="1"/>
  <c r="DL43" i="3"/>
  <c r="AU79" i="3" s="1"/>
  <c r="DL38" i="3"/>
  <c r="AU70" i="3" s="1"/>
  <c r="DL27" i="3"/>
  <c r="AU47" i="3" s="1"/>
  <c r="DL41" i="3"/>
  <c r="DM41" i="3" s="1"/>
  <c r="DL40" i="3"/>
  <c r="AU72" i="3" s="1"/>
  <c r="DL8" i="3"/>
  <c r="AU8" i="3" s="1"/>
  <c r="DL13" i="3"/>
  <c r="AU17" i="3" s="1"/>
  <c r="DL25" i="3"/>
  <c r="AU41" i="3" s="1"/>
  <c r="DL47" i="3"/>
  <c r="AU87" i="3" s="1"/>
  <c r="DL32" i="3"/>
  <c r="AU56" i="3" s="1"/>
  <c r="DL24" i="3"/>
  <c r="AU40" i="3" s="1"/>
  <c r="DL9" i="3"/>
  <c r="AU9" i="3" s="1"/>
  <c r="DL17" i="3"/>
  <c r="AU25" i="3" s="1"/>
  <c r="DL29" i="3"/>
  <c r="DN29" i="3" s="1" a="1"/>
  <c r="DN29" i="3" s="1"/>
  <c r="DL53" i="3"/>
  <c r="AU97" i="3" s="1"/>
  <c r="DL31" i="3"/>
  <c r="AU55" i="3" s="1"/>
  <c r="DL18" i="3"/>
  <c r="AU30" i="3" s="1"/>
  <c r="DL33" i="3"/>
  <c r="AU57" i="3" s="1"/>
  <c r="DL22" i="3"/>
  <c r="AU38" i="3" s="1"/>
  <c r="DL49" i="3"/>
  <c r="AU89" i="3" s="1"/>
  <c r="DL39" i="3"/>
  <c r="AU71" i="3" s="1"/>
  <c r="DL16" i="3"/>
  <c r="AU24" i="3" s="1"/>
  <c r="DL46" i="3"/>
  <c r="AU86" i="3" s="1"/>
  <c r="DL14" i="3"/>
  <c r="DM14" i="3" s="1"/>
  <c r="DM52" i="3"/>
  <c r="DM51" i="3"/>
  <c r="DN52" i="3" a="1"/>
  <c r="DN52" i="3" s="1"/>
  <c r="DN51" i="3" a="1"/>
  <c r="DN51" i="3" s="1"/>
  <c r="DM23" i="3"/>
  <c r="DM48" i="3"/>
  <c r="DM45" i="3"/>
  <c r="DN48" i="3" a="1"/>
  <c r="DN48" i="3" s="1"/>
  <c r="DN23" i="3" a="1"/>
  <c r="DN23" i="3" s="1"/>
  <c r="DM28" i="3" l="1"/>
  <c r="DN28" i="3" a="1"/>
  <c r="DN28" i="3" s="1"/>
  <c r="DN34" i="3" a="1"/>
  <c r="DN34" i="3" s="1"/>
  <c r="AU15" i="3"/>
  <c r="AU13" i="3" s="1"/>
  <c r="AV12" i="3" s="1"/>
  <c r="DN30" i="3" a="1"/>
  <c r="DN30" i="3" s="1"/>
  <c r="AU81" i="3"/>
  <c r="AU77" i="3" s="1"/>
  <c r="AV76" i="3" s="1"/>
  <c r="DN6" i="3" a="1"/>
  <c r="DN6" i="3" s="1"/>
  <c r="DM20" i="3"/>
  <c r="DN35" i="3" a="1"/>
  <c r="DN35" i="3" s="1"/>
  <c r="AU32" i="3"/>
  <c r="AU29" i="3" s="1"/>
  <c r="AV28" i="3" s="1"/>
  <c r="DM19" i="3"/>
  <c r="DN11" i="3" a="1"/>
  <c r="DN11" i="3" s="1"/>
  <c r="DN44" i="3" a="1"/>
  <c r="DN44" i="3" s="1"/>
  <c r="DM6" i="3"/>
  <c r="DN9" i="3" a="1"/>
  <c r="DN9" i="3" s="1"/>
  <c r="DM26" i="3"/>
  <c r="AU46" i="3"/>
  <c r="DM29" i="3"/>
  <c r="DM42" i="3"/>
  <c r="DM44" i="3"/>
  <c r="DM8" i="3"/>
  <c r="DN42" i="3" a="1"/>
  <c r="DN42" i="3" s="1"/>
  <c r="DM36" i="3"/>
  <c r="AU49" i="3"/>
  <c r="DN36" i="3" a="1"/>
  <c r="DN36" i="3" s="1"/>
  <c r="DN8" i="3" a="1"/>
  <c r="DN8" i="3" s="1"/>
  <c r="DN40" i="3" a="1"/>
  <c r="DN40" i="3" s="1"/>
  <c r="DM15" i="3"/>
  <c r="DN17" i="3" a="1"/>
  <c r="DN17" i="3" s="1"/>
  <c r="DM40" i="3"/>
  <c r="DN15" i="3" a="1"/>
  <c r="DN15" i="3" s="1"/>
  <c r="DN39" i="3" a="1"/>
  <c r="DN39" i="3" s="1"/>
  <c r="DM39" i="3"/>
  <c r="DM17" i="3"/>
  <c r="DM34" i="3"/>
  <c r="DN19" i="3" a="1"/>
  <c r="DN19" i="3" s="1"/>
  <c r="DM10" i="3"/>
  <c r="DM50" i="3"/>
  <c r="DN21" i="3" a="1"/>
  <c r="DN21" i="3" s="1"/>
  <c r="DM16" i="3"/>
  <c r="DN53" i="3" a="1"/>
  <c r="DN53" i="3" s="1"/>
  <c r="AU94" i="3"/>
  <c r="AU93" i="3" s="1"/>
  <c r="AV92" i="3" s="1"/>
  <c r="DN10" i="3" a="1"/>
  <c r="DN10" i="3" s="1"/>
  <c r="DM53" i="3"/>
  <c r="DM13" i="3"/>
  <c r="DM21" i="3"/>
  <c r="DN16" i="3" a="1"/>
  <c r="DN16" i="3" s="1"/>
  <c r="DN13" i="3" a="1"/>
  <c r="DN13" i="3" s="1"/>
  <c r="DM46" i="3"/>
  <c r="DN25" i="3" a="1"/>
  <c r="DN25" i="3" s="1"/>
  <c r="AU61" i="3"/>
  <c r="AV60" i="3" s="1"/>
  <c r="DM35" i="3"/>
  <c r="DN49" i="3" a="1"/>
  <c r="DN49" i="3" s="1"/>
  <c r="DM7" i="3"/>
  <c r="DN47" i="3" a="1"/>
  <c r="DN47" i="3" s="1"/>
  <c r="DM49" i="3"/>
  <c r="AU73" i="3"/>
  <c r="AU69" i="3" s="1"/>
  <c r="AV68" i="3" s="1"/>
  <c r="AU85" i="3"/>
  <c r="AV84" i="3" s="1"/>
  <c r="DN41" i="3" a="1"/>
  <c r="DN41" i="3" s="1"/>
  <c r="DN37" i="3" a="1"/>
  <c r="DN37" i="3" s="1"/>
  <c r="DM9" i="3"/>
  <c r="DM43" i="3"/>
  <c r="DN38" i="3" a="1"/>
  <c r="DN38" i="3" s="1"/>
  <c r="DN43" i="3" a="1"/>
  <c r="DN43" i="3" s="1"/>
  <c r="AU37" i="3"/>
  <c r="AV36" i="3" s="1"/>
  <c r="DM33" i="3"/>
  <c r="DN12" i="3" a="1"/>
  <c r="DN12" i="3" s="1"/>
  <c r="DN27" i="3" a="1"/>
  <c r="DN27" i="3" s="1"/>
  <c r="AU53" i="3"/>
  <c r="AV52" i="3" s="1"/>
  <c r="DM27" i="3"/>
  <c r="DM37" i="3"/>
  <c r="AU7" i="3"/>
  <c r="AU5" i="3" s="1"/>
  <c r="AV4" i="3" s="1"/>
  <c r="DM12" i="3"/>
  <c r="DN24" i="3" a="1"/>
  <c r="DN24" i="3" s="1"/>
  <c r="DM30" i="3"/>
  <c r="DM38" i="3"/>
  <c r="DM32" i="3"/>
  <c r="DN14" i="3" a="1"/>
  <c r="DN14" i="3" s="1"/>
  <c r="DM24" i="3"/>
  <c r="DM25" i="3"/>
  <c r="AU22" i="3"/>
  <c r="AU21" i="3" s="1"/>
  <c r="AV20" i="3" s="1"/>
  <c r="DN32" i="3" a="1"/>
  <c r="DN32" i="3" s="1"/>
  <c r="DM22" i="3"/>
  <c r="DN22" i="3" a="1"/>
  <c r="DN22" i="3" s="1"/>
  <c r="DN31" i="3" a="1"/>
  <c r="DN31" i="3" s="1"/>
  <c r="DN46" i="3" a="1"/>
  <c r="DN46" i="3" s="1"/>
  <c r="DM31" i="3"/>
  <c r="DN33" i="3" a="1"/>
  <c r="DN33" i="3" s="1"/>
  <c r="DM18" i="3"/>
  <c r="DM47" i="3"/>
  <c r="DN18" i="3" a="1"/>
  <c r="DN18" i="3" s="1"/>
  <c r="DF9" i="3"/>
  <c r="AU45" i="3" l="1"/>
  <c r="AV44" i="3" s="1"/>
  <c r="DF37" i="3" s="1"/>
  <c r="DF21" i="3"/>
  <c r="DF18" i="3"/>
  <c r="DF23" i="3"/>
  <c r="DF24" i="3"/>
  <c r="DF22" i="3"/>
  <c r="DF12" i="3"/>
  <c r="DF16" i="3"/>
  <c r="DF14" i="3"/>
  <c r="DF25" i="3"/>
  <c r="DF10" i="3"/>
  <c r="DF19" i="3"/>
  <c r="DF20" i="3"/>
  <c r="DF15" i="3"/>
  <c r="DF11" i="3"/>
  <c r="DF6" i="3"/>
  <c r="DF17" i="3"/>
  <c r="DF13" i="3"/>
  <c r="DF45" i="3" l="1"/>
  <c r="DF40" i="3"/>
  <c r="DF32" i="3"/>
  <c r="DF44" i="3"/>
  <c r="DF46" i="3"/>
  <c r="DF27" i="3"/>
  <c r="DF28" i="3"/>
  <c r="DF38" i="3"/>
  <c r="DF26" i="3"/>
  <c r="DF30" i="3"/>
  <c r="DF48" i="3"/>
  <c r="DF31" i="3"/>
  <c r="DF34" i="3"/>
  <c r="DF33" i="3"/>
  <c r="DF35" i="3"/>
  <c r="DF36" i="3"/>
  <c r="DF52" i="3"/>
  <c r="DF39" i="3"/>
  <c r="DF47" i="3"/>
  <c r="DF43" i="3"/>
  <c r="DF49" i="3"/>
  <c r="DF51" i="3"/>
  <c r="DF29" i="3"/>
  <c r="DF53" i="3"/>
  <c r="DF42" i="3"/>
  <c r="DF41" i="3"/>
  <c r="DF50" i="3"/>
  <c r="DG32" i="3"/>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8" i="3"/>
  <c r="DG12" i="3"/>
  <c r="DG10" i="3"/>
  <c r="DG6" i="3" l="1"/>
  <c r="DG9" i="3"/>
  <c r="DH10" i="3"/>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8" i="3"/>
  <c r="BN8" i="3" s="1"/>
  <c r="DH12" i="3"/>
  <c r="BN12" i="3" s="1"/>
  <c r="DH9" i="3" l="1"/>
  <c r="BN9" i="3" s="1"/>
  <c r="DH6" i="3"/>
  <c r="BN6" i="3" s="1"/>
  <c r="AL6" i="3" s="1"/>
  <c r="AK6" i="3" s="1" a="1"/>
  <c r="AK6" i="3" s="1"/>
  <c r="BD59" i="3" l="1"/>
  <c r="BH59" i="3" s="1"/>
  <c r="BI60" i="3"/>
  <c r="AL38" i="3"/>
  <c r="AL72" i="3"/>
  <c r="AS72" i="3" s="1"/>
  <c r="AL95" i="3"/>
  <c r="AR95" i="3" s="1"/>
  <c r="AL40" i="3"/>
  <c r="H38" i="45" s="1"/>
  <c r="AL41" i="3"/>
  <c r="AS41" i="3" s="1"/>
  <c r="AL47" i="3"/>
  <c r="AL81" i="3"/>
  <c r="AL16" i="3"/>
  <c r="AP16" i="3" s="1"/>
  <c r="BD60" i="3"/>
  <c r="BG60" i="3" s="1"/>
  <c r="AL9" i="3"/>
  <c r="AR9" i="3" s="1"/>
  <c r="AL89" i="3"/>
  <c r="AR89" i="3" s="1"/>
  <c r="AL79" i="3"/>
  <c r="AO79" i="3" s="1"/>
  <c r="BD63" i="3"/>
  <c r="H69" i="40" s="1"/>
  <c r="AL62" i="3"/>
  <c r="AS62" i="3" s="1"/>
  <c r="AL39" i="3"/>
  <c r="AL55" i="3"/>
  <c r="AR55" i="3" s="1"/>
  <c r="AL32" i="3"/>
  <c r="AL57" i="3"/>
  <c r="AL70" i="3"/>
  <c r="AS70" i="3" s="1"/>
  <c r="AL7" i="3"/>
  <c r="M101" i="3" s="1"/>
  <c r="AA101" i="3" s="1"/>
  <c r="C130" i="31" s="1"/>
  <c r="AL71" i="3"/>
  <c r="AO71" i="3" s="1"/>
  <c r="AL46" i="3"/>
  <c r="AQ46" i="3" s="1"/>
  <c r="AL48" i="3"/>
  <c r="AL17" i="3"/>
  <c r="AM17" i="3" s="1"/>
  <c r="I15" i="45" s="1"/>
  <c r="BD64" i="3"/>
  <c r="BH64" i="3" s="1"/>
  <c r="BD67" i="3"/>
  <c r="AL24" i="3"/>
  <c r="AT24" i="3" s="1"/>
  <c r="J22" i="45" s="1"/>
  <c r="BD65" i="3"/>
  <c r="BI65" i="3" s="1"/>
  <c r="BD69" i="3"/>
  <c r="I466" i="40" s="1"/>
  <c r="BD58" i="3"/>
  <c r="G322" i="40" s="1"/>
  <c r="AL56" i="3"/>
  <c r="AL96" i="3"/>
  <c r="AQ96" i="3" s="1"/>
  <c r="AL22" i="3"/>
  <c r="AL78" i="3"/>
  <c r="AK78" i="3" s="1" a="1"/>
  <c r="AK78" i="3" s="1"/>
  <c r="BH60" i="3"/>
  <c r="BF60" i="3" s="1"/>
  <c r="BE60" i="3" s="1"/>
  <c r="BR60" i="3" s="1"/>
  <c r="AL54" i="3"/>
  <c r="AT54" i="3" s="1"/>
  <c r="V4" i="45" s="1"/>
  <c r="AL94" i="3"/>
  <c r="AO94" i="3" s="1"/>
  <c r="BD66" i="3"/>
  <c r="I40" i="40" s="1"/>
  <c r="AL49" i="3"/>
  <c r="AL8" i="3"/>
  <c r="H6" i="45" s="1"/>
  <c r="AL33" i="3"/>
  <c r="AL25" i="3"/>
  <c r="H23" i="45" s="1"/>
  <c r="BD61" i="3"/>
  <c r="BG61" i="3" s="1"/>
  <c r="AL87" i="3"/>
  <c r="T37" i="45" s="1"/>
  <c r="AL30" i="3"/>
  <c r="AP30" i="3" s="1"/>
  <c r="AL73" i="3"/>
  <c r="T23" i="45" s="1"/>
  <c r="AL64" i="3"/>
  <c r="AL80" i="3"/>
  <c r="AO80" i="3" s="1"/>
  <c r="AL97" i="3"/>
  <c r="AL14" i="3"/>
  <c r="AT14" i="3" s="1"/>
  <c r="J12" i="45" s="1"/>
  <c r="AL31" i="3"/>
  <c r="AN31" i="3" s="1"/>
  <c r="AL15" i="3"/>
  <c r="AT15" i="3" s="1"/>
  <c r="J13" i="45" s="1"/>
  <c r="AL65" i="3"/>
  <c r="AO65" i="3" s="1"/>
  <c r="AL86" i="3"/>
  <c r="AL23" i="3"/>
  <c r="BD62" i="3"/>
  <c r="BG62" i="3" s="1"/>
  <c r="BD68" i="3"/>
  <c r="BH68" i="3" s="1"/>
  <c r="AL63" i="3"/>
  <c r="AT63" i="3" s="1"/>
  <c r="V13" i="45" s="1"/>
  <c r="AL88" i="3"/>
  <c r="AO88" i="3" s="1"/>
  <c r="BG69" i="3"/>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Q6" i="3"/>
  <c r="AP6" i="3"/>
  <c r="AS6" i="3"/>
  <c r="AT6" i="3"/>
  <c r="J4" i="45" s="1"/>
  <c r="AK9" i="3" a="1"/>
  <c r="AK9" i="3" s="1"/>
  <c r="AQ9" i="3"/>
  <c r="AN9"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K89" i="3" a="1"/>
  <c r="AK89" i="3"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K80" i="3" a="1"/>
  <c r="AK80" i="3" s="1"/>
  <c r="F80" i="40"/>
  <c r="H272" i="40"/>
  <c r="F184" i="40"/>
  <c r="F63" i="40"/>
  <c r="H258" i="40"/>
  <c r="F244" i="40"/>
  <c r="H137" i="40"/>
  <c r="I451" i="40"/>
  <c r="F24" i="40"/>
  <c r="F354" i="40"/>
  <c r="F495" i="40"/>
  <c r="F37" i="40"/>
  <c r="F179" i="40"/>
  <c r="H271" i="40"/>
  <c r="F74" i="40"/>
  <c r="H283" i="40"/>
  <c r="F78" i="40"/>
  <c r="F159" i="40"/>
  <c r="H256" i="40"/>
  <c r="I460" i="40"/>
  <c r="AT17" i="3"/>
  <c r="J15" i="45" s="1"/>
  <c r="AK17" i="3" a="1"/>
  <c r="AK17" i="3" s="1"/>
  <c r="AN63" i="3"/>
  <c r="AO63" i="3"/>
  <c r="AM63" i="3"/>
  <c r="U13" i="45" s="1"/>
  <c r="AQ63" i="3"/>
  <c r="AS63" i="3"/>
  <c r="AK56" i="3" a="1"/>
  <c r="AK56" i="3" s="1"/>
  <c r="AS56" i="3"/>
  <c r="AR56" i="3"/>
  <c r="AP56" i="3"/>
  <c r="T6" i="45"/>
  <c r="AN56" i="3"/>
  <c r="AM56" i="3"/>
  <c r="U6" i="45" s="1"/>
  <c r="AQ56" i="3"/>
  <c r="AO56" i="3"/>
  <c r="AT56" i="3"/>
  <c r="V6" i="45" s="1"/>
  <c r="AN78" i="3"/>
  <c r="T28" i="45"/>
  <c r="AQ78" i="3"/>
  <c r="AS78" i="3"/>
  <c r="M114" i="3"/>
  <c r="AA115" i="3" s="1"/>
  <c r="D115" i="3" s="1"/>
  <c r="AT72" i="3"/>
  <c r="V22" i="45" s="1"/>
  <c r="AP72" i="3"/>
  <c r="AK72" i="3" a="1"/>
  <c r="AK72" i="3" s="1"/>
  <c r="AN72" i="3"/>
  <c r="T22" i="45"/>
  <c r="AM72" i="3"/>
  <c r="U22" i="45" s="1"/>
  <c r="AR72" i="3"/>
  <c r="AO72" i="3"/>
  <c r="AP96" i="3"/>
  <c r="AO25" i="3"/>
  <c r="AQ25" i="3"/>
  <c r="AT25" i="3"/>
  <c r="J23" i="45" s="1"/>
  <c r="AN25" i="3"/>
  <c r="AR25" i="3"/>
  <c r="AK25" i="3" a="1"/>
  <c r="AK25" i="3" s="1"/>
  <c r="AM25" i="3"/>
  <c r="I23" i="45"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I413" i="40"/>
  <c r="C397" i="40"/>
  <c r="C27" i="40"/>
  <c r="C102" i="40"/>
  <c r="C302" i="40"/>
  <c r="C172" i="40"/>
  <c r="I495" i="40"/>
  <c r="C30" i="40"/>
  <c r="C394" i="40"/>
  <c r="C53" i="40"/>
  <c r="C64" i="40"/>
  <c r="C144" i="40"/>
  <c r="J142" i="40"/>
  <c r="C301" i="40"/>
  <c r="C15" i="40"/>
  <c r="D275" i="40"/>
  <c r="E192" i="40"/>
  <c r="I263" i="40"/>
  <c r="C132" i="40"/>
  <c r="C93" i="40"/>
  <c r="E281" i="40"/>
  <c r="C297" i="40"/>
  <c r="C188" i="40"/>
  <c r="D271" i="40"/>
  <c r="D151" i="40"/>
  <c r="C408" i="40"/>
  <c r="D489" i="40"/>
  <c r="C349" i="40"/>
  <c r="E189" i="40"/>
  <c r="C409" i="40"/>
  <c r="C405" i="40"/>
  <c r="C18" i="40"/>
  <c r="I143" i="40"/>
  <c r="E264" i="40"/>
  <c r="C90" i="40"/>
  <c r="C8" i="40"/>
  <c r="C109" i="40"/>
  <c r="E44" i="40"/>
  <c r="J310" i="40"/>
  <c r="E229" i="40"/>
  <c r="J346" i="40"/>
  <c r="AS32" i="3"/>
  <c r="AO32" i="3"/>
  <c r="AP32" i="3"/>
  <c r="H30" i="45"/>
  <c r="AN32" i="3"/>
  <c r="AQ32" i="3"/>
  <c r="AK32" i="3" a="1"/>
  <c r="AK32" i="3" s="1"/>
  <c r="AR32" i="3"/>
  <c r="AM32" i="3"/>
  <c r="I30" i="45" s="1"/>
  <c r="AT32" i="3"/>
  <c r="J30" i="45" s="1"/>
  <c r="AT16" i="3"/>
  <c r="J14" i="45" s="1"/>
  <c r="AR16" i="3"/>
  <c r="I288"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K31" i="3" a="1"/>
  <c r="AK31" i="3" s="1"/>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K23" i="3" a="1"/>
  <c r="AK23" i="3" s="1"/>
  <c r="AT23" i="3"/>
  <c r="J21" i="45" s="1"/>
  <c r="H21" i="45"/>
  <c r="AO23" i="3"/>
  <c r="N103" i="3"/>
  <c r="AF104" i="3" s="1"/>
  <c r="AP23" i="3"/>
  <c r="AS23" i="3"/>
  <c r="AQ23" i="3"/>
  <c r="AN23" i="3"/>
  <c r="AR23" i="3"/>
  <c r="AM23" i="3"/>
  <c r="I21" i="45" s="1"/>
  <c r="AO55" i="3"/>
  <c r="AK97" i="3" a="1"/>
  <c r="AK97" i="3" s="1"/>
  <c r="AN97" i="3"/>
  <c r="AS97" i="3"/>
  <c r="AR97" i="3"/>
  <c r="AM97" i="3"/>
  <c r="U47" i="45" s="1"/>
  <c r="AP97" i="3"/>
  <c r="AQ97" i="3"/>
  <c r="AO97" i="3"/>
  <c r="AT97" i="3"/>
  <c r="V47" i="45" s="1"/>
  <c r="T47" i="45"/>
  <c r="AN95" i="3"/>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K64" i="3" a="1"/>
  <c r="AK64" i="3" s="1"/>
  <c r="AR64" i="3"/>
  <c r="AT64" i="3"/>
  <c r="V14" i="45" s="1"/>
  <c r="AM64" i="3"/>
  <c r="U14" i="45" s="1"/>
  <c r="AQ64" i="3"/>
  <c r="AN64" i="3"/>
  <c r="AO64" i="3"/>
  <c r="AP64" i="3"/>
  <c r="T14" i="45"/>
  <c r="AS64" i="3"/>
  <c r="AQ70" i="3"/>
  <c r="AP70" i="3"/>
  <c r="T20" i="45"/>
  <c r="M105" i="3"/>
  <c r="AA106" i="3" s="1"/>
  <c r="D106" i="3" s="1"/>
  <c r="AM38" i="3"/>
  <c r="I36" i="45" s="1"/>
  <c r="AT38" i="3"/>
  <c r="J36" i="45" s="1"/>
  <c r="H36" i="45"/>
  <c r="M102" i="3"/>
  <c r="AA103" i="3" s="1"/>
  <c r="D103" i="3" s="1"/>
  <c r="AK38" i="3" a="1"/>
  <c r="AK38" i="3" s="1"/>
  <c r="AS38" i="3"/>
  <c r="AO38" i="3"/>
  <c r="AQ38" i="3"/>
  <c r="AN38" i="3"/>
  <c r="AR38" i="3"/>
  <c r="AP38" i="3"/>
  <c r="AK24" i="3" l="1" a="1"/>
  <c r="AK24" i="3" s="1"/>
  <c r="H263" i="40"/>
  <c r="H429" i="40"/>
  <c r="F281" i="40"/>
  <c r="F269" i="40"/>
  <c r="F175" i="40"/>
  <c r="F120" i="40"/>
  <c r="F341" i="40"/>
  <c r="H462" i="40"/>
  <c r="F149" i="40"/>
  <c r="F187" i="40"/>
  <c r="AP24" i="3"/>
  <c r="H112" i="40"/>
  <c r="F356" i="40"/>
  <c r="F82" i="40"/>
  <c r="F183" i="40"/>
  <c r="F191" i="40"/>
  <c r="F10" i="40"/>
  <c r="F194" i="40"/>
  <c r="F77" i="40"/>
  <c r="F155" i="40"/>
  <c r="H465" i="40"/>
  <c r="AP88" i="3"/>
  <c r="AS95" i="3"/>
  <c r="M116" i="3"/>
  <c r="AA114" i="3" s="1"/>
  <c r="D114" i="3" s="1"/>
  <c r="F62" i="40"/>
  <c r="H236" i="40"/>
  <c r="F483" i="40"/>
  <c r="I273" i="40"/>
  <c r="F242" i="40"/>
  <c r="I448" i="40"/>
  <c r="F352" i="40"/>
  <c r="F158" i="40"/>
  <c r="F348" i="40"/>
  <c r="F75" i="40"/>
  <c r="F326" i="40"/>
  <c r="AM89" i="3"/>
  <c r="U39" i="45" s="1"/>
  <c r="AN88" i="3"/>
  <c r="AR31" i="3"/>
  <c r="F6" i="40"/>
  <c r="F321" i="40"/>
  <c r="F343" i="40"/>
  <c r="H470" i="40"/>
  <c r="F68" i="40"/>
  <c r="H252" i="40"/>
  <c r="F61" i="40"/>
  <c r="H476" i="40"/>
  <c r="F350" i="40"/>
  <c r="F362" i="40"/>
  <c r="H114" i="40"/>
  <c r="AQ31" i="3"/>
  <c r="F60" i="40"/>
  <c r="H449" i="40"/>
  <c r="F55" i="40"/>
  <c r="F457" i="40"/>
  <c r="F7" i="40"/>
  <c r="F64" i="40"/>
  <c r="F161" i="40"/>
  <c r="H275" i="40"/>
  <c r="H254" i="40"/>
  <c r="H19" i="40"/>
  <c r="F164" i="40"/>
  <c r="F347" i="40"/>
  <c r="F360" i="40"/>
  <c r="F178" i="40"/>
  <c r="F22" i="40"/>
  <c r="H146" i="40"/>
  <c r="H141" i="40"/>
  <c r="H468" i="40"/>
  <c r="F367" i="40"/>
  <c r="H257" i="40"/>
  <c r="I30" i="40"/>
  <c r="I98" i="40"/>
  <c r="AN41" i="3"/>
  <c r="H364" i="40"/>
  <c r="H331" i="40"/>
  <c r="I343" i="40"/>
  <c r="AQ94" i="3"/>
  <c r="I469" i="40"/>
  <c r="AR70" i="3"/>
  <c r="AO70" i="3"/>
  <c r="AK88" i="3" a="1"/>
  <c r="AK88" i="3" s="1"/>
  <c r="AM88" i="3"/>
  <c r="U38" i="45" s="1"/>
  <c r="AK95" i="3" a="1"/>
  <c r="AK95" i="3" s="1"/>
  <c r="AP95" i="3"/>
  <c r="AS24" i="3"/>
  <c r="AM24" i="3"/>
  <c r="I22" i="45" s="1"/>
  <c r="H29" i="45"/>
  <c r="F148" i="40"/>
  <c r="F45" i="40"/>
  <c r="H29" i="40"/>
  <c r="F126" i="40"/>
  <c r="F59" i="40"/>
  <c r="F492" i="40"/>
  <c r="F334" i="40"/>
  <c r="F21" i="40"/>
  <c r="H255" i="40"/>
  <c r="F200" i="40"/>
  <c r="F193" i="40"/>
  <c r="F335" i="40"/>
  <c r="H136" i="40"/>
  <c r="F353" i="40"/>
  <c r="H113" i="40"/>
  <c r="F340" i="40"/>
  <c r="F454" i="40"/>
  <c r="H450" i="40"/>
  <c r="I131" i="40"/>
  <c r="F154" i="40"/>
  <c r="F118" i="40"/>
  <c r="F157" i="40"/>
  <c r="H27" i="40"/>
  <c r="F67" i="40"/>
  <c r="I165" i="40"/>
  <c r="H336" i="40"/>
  <c r="H428" i="40"/>
  <c r="F79" i="40"/>
  <c r="F485" i="40"/>
  <c r="I286" i="40"/>
  <c r="H427" i="40"/>
  <c r="H134" i="40"/>
  <c r="I248" i="40"/>
  <c r="H264" i="40"/>
  <c r="F435" i="40"/>
  <c r="H274" i="40"/>
  <c r="F346" i="40"/>
  <c r="F70" i="40"/>
  <c r="H488" i="40"/>
  <c r="H481" i="40"/>
  <c r="F282" i="40"/>
  <c r="AS89" i="3"/>
  <c r="AK70" i="3" a="1"/>
  <c r="AK70" i="3" s="1"/>
  <c r="AT70" i="3"/>
  <c r="V20" i="45" s="1"/>
  <c r="T38" i="45"/>
  <c r="AQ95" i="3"/>
  <c r="H22" i="45"/>
  <c r="AS31" i="3"/>
  <c r="AT31" i="3"/>
  <c r="J29" i="45" s="1"/>
  <c r="H142" i="40"/>
  <c r="F270" i="40"/>
  <c r="H240" i="40"/>
  <c r="F188" i="40"/>
  <c r="F46" i="40"/>
  <c r="F36" i="40"/>
  <c r="F442" i="40"/>
  <c r="I285" i="40"/>
  <c r="F369" i="40"/>
  <c r="F20" i="40"/>
  <c r="I461" i="40"/>
  <c r="F328" i="40"/>
  <c r="F66" i="40"/>
  <c r="H233" i="40"/>
  <c r="F337" i="40"/>
  <c r="H479" i="40"/>
  <c r="F73" i="40"/>
  <c r="H143" i="40"/>
  <c r="F357" i="40"/>
  <c r="F4" i="40"/>
  <c r="F277" i="40"/>
  <c r="F332" i="40"/>
  <c r="H26" i="40"/>
  <c r="F117" i="40"/>
  <c r="F331" i="40"/>
  <c r="I128" i="40"/>
  <c r="F127" i="40"/>
  <c r="H266" i="40"/>
  <c r="F445" i="40"/>
  <c r="F43" i="40"/>
  <c r="H431" i="40"/>
  <c r="F329" i="40"/>
  <c r="F3" i="40"/>
  <c r="H241" i="40"/>
  <c r="H471" i="40"/>
  <c r="F322" i="40"/>
  <c r="F35" i="40"/>
  <c r="H249" i="40"/>
  <c r="F364" i="40"/>
  <c r="F349" i="40"/>
  <c r="F162" i="40"/>
  <c r="T39" i="45"/>
  <c r="AQ88" i="3"/>
  <c r="N111" i="3"/>
  <c r="AF112" i="3" s="1"/>
  <c r="AA16" i="45" s="1"/>
  <c r="AR24" i="3"/>
  <c r="K22" i="45" s="1"/>
  <c r="AO31" i="3"/>
  <c r="H261" i="40"/>
  <c r="F268" i="40"/>
  <c r="H463" i="40"/>
  <c r="F190" i="40"/>
  <c r="F278" i="40"/>
  <c r="F365" i="40"/>
  <c r="H135" i="40"/>
  <c r="F359" i="40"/>
  <c r="I251" i="40"/>
  <c r="F487" i="40"/>
  <c r="F34" i="40"/>
  <c r="F482" i="40"/>
  <c r="H478" i="40"/>
  <c r="F189" i="40"/>
  <c r="F245" i="40"/>
  <c r="H234" i="40"/>
  <c r="F366" i="40"/>
  <c r="F320" i="40"/>
  <c r="H472" i="40"/>
  <c r="F23" i="40"/>
  <c r="F452" i="40"/>
  <c r="F40" i="40"/>
  <c r="H231" i="40"/>
  <c r="F58" i="40"/>
  <c r="H132" i="40"/>
  <c r="H475" i="40"/>
  <c r="F315" i="40"/>
  <c r="H430" i="40"/>
  <c r="F370" i="40"/>
  <c r="H30" i="40"/>
  <c r="H439" i="40"/>
  <c r="H438" i="40"/>
  <c r="F196" i="40"/>
  <c r="H28" i="40"/>
  <c r="H265" i="40"/>
  <c r="F56" i="40"/>
  <c r="H260" i="40"/>
  <c r="F57" i="40"/>
  <c r="F125" i="40"/>
  <c r="I284" i="40"/>
  <c r="F486" i="40"/>
  <c r="AQ89" i="3"/>
  <c r="AM70" i="3"/>
  <c r="U20" i="45" s="1"/>
  <c r="AR88" i="3"/>
  <c r="AO95" i="3"/>
  <c r="AQ24" i="3"/>
  <c r="AM31" i="3"/>
  <c r="I29" i="45" s="1"/>
  <c r="F361" i="40"/>
  <c r="F247" i="40"/>
  <c r="F44" i="40"/>
  <c r="F358" i="40"/>
  <c r="F339" i="40"/>
  <c r="F443" i="40"/>
  <c r="F432" i="40"/>
  <c r="F494" i="40"/>
  <c r="F9" i="40"/>
  <c r="F199" i="40"/>
  <c r="F38" i="40"/>
  <c r="F180" i="40"/>
  <c r="H464" i="40"/>
  <c r="F363" i="40"/>
  <c r="H253" i="40"/>
  <c r="H437" i="40"/>
  <c r="F330" i="40"/>
  <c r="H467" i="40"/>
  <c r="F177" i="40"/>
  <c r="F434" i="40"/>
  <c r="H145" i="40"/>
  <c r="H133" i="40"/>
  <c r="F316" i="40"/>
  <c r="F453" i="40"/>
  <c r="F243" i="40"/>
  <c r="H446" i="40"/>
  <c r="F166" i="40"/>
  <c r="F280" i="40"/>
  <c r="H235" i="40"/>
  <c r="F333" i="40"/>
  <c r="F351" i="40"/>
  <c r="F32" i="40"/>
  <c r="H115" i="40"/>
  <c r="I490" i="40"/>
  <c r="F33" i="40"/>
  <c r="F25" i="40"/>
  <c r="F153" i="40"/>
  <c r="H436" i="40"/>
  <c r="F444" i="40"/>
  <c r="F5" i="40"/>
  <c r="F182" i="40"/>
  <c r="AT88" i="3"/>
  <c r="V38" i="45" s="1"/>
  <c r="T45" i="45"/>
  <c r="AM95" i="3"/>
  <c r="U45" i="45" s="1"/>
  <c r="AO24" i="3"/>
  <c r="AP31" i="3"/>
  <c r="H232" i="40"/>
  <c r="F72" i="40"/>
  <c r="F76" i="40"/>
  <c r="H259" i="40"/>
  <c r="H116" i="40"/>
  <c r="H140" i="40"/>
  <c r="F323" i="40"/>
  <c r="H239" i="40"/>
  <c r="F319" i="40"/>
  <c r="F163" i="40"/>
  <c r="F344" i="40"/>
  <c r="H440" i="40"/>
  <c r="F69" i="40"/>
  <c r="F119" i="40"/>
  <c r="H111" i="40"/>
  <c r="F324" i="40"/>
  <c r="H480" i="40"/>
  <c r="F39" i="40"/>
  <c r="H473" i="40"/>
  <c r="F368" i="40"/>
  <c r="F65" i="40"/>
  <c r="I491" i="40"/>
  <c r="F121" i="40"/>
  <c r="F493" i="40"/>
  <c r="I489" i="40"/>
  <c r="F176" i="40"/>
  <c r="F198" i="40"/>
  <c r="F147" i="40"/>
  <c r="F355" i="40"/>
  <c r="F484" i="40"/>
  <c r="H250" i="40"/>
  <c r="F195" i="40"/>
  <c r="F160" i="40"/>
  <c r="H144" i="40"/>
  <c r="F327" i="40"/>
  <c r="F151" i="40"/>
  <c r="F123" i="40"/>
  <c r="H139" i="40"/>
  <c r="F186" i="40"/>
  <c r="H474" i="40"/>
  <c r="H31" i="40"/>
  <c r="F152" i="40"/>
  <c r="AN70" i="3"/>
  <c r="AS88" i="3"/>
  <c r="AT95" i="3"/>
  <c r="V45" i="45" s="1"/>
  <c r="AN24" i="3"/>
  <c r="F8" i="40"/>
  <c r="F181" i="40"/>
  <c r="I496" i="40"/>
  <c r="F201" i="40"/>
  <c r="F202" i="40"/>
  <c r="F192" i="40"/>
  <c r="H138" i="40"/>
  <c r="H238" i="40"/>
  <c r="F458" i="40"/>
  <c r="F122" i="40"/>
  <c r="I276" i="40"/>
  <c r="F318" i="40"/>
  <c r="F41" i="40"/>
  <c r="F317" i="40"/>
  <c r="F456" i="40"/>
  <c r="H246" i="40"/>
  <c r="F71" i="40"/>
  <c r="H262" i="40"/>
  <c r="F156" i="40"/>
  <c r="H342" i="40"/>
  <c r="H433" i="40"/>
  <c r="H477" i="40"/>
  <c r="F150" i="40"/>
  <c r="F455" i="40"/>
  <c r="F42" i="40"/>
  <c r="F130" i="40"/>
  <c r="F338" i="40"/>
  <c r="F129" i="40"/>
  <c r="F345" i="40"/>
  <c r="F197" i="40"/>
  <c r="H466" i="40"/>
  <c r="F447" i="40"/>
  <c r="F124" i="40"/>
  <c r="F325" i="40"/>
  <c r="F81" i="40"/>
  <c r="F267" i="40"/>
  <c r="F279" i="40"/>
  <c r="I459" i="40"/>
  <c r="H469" i="40"/>
  <c r="F237" i="40"/>
  <c r="H441" i="40"/>
  <c r="F185" i="40"/>
  <c r="AT89" i="3"/>
  <c r="V39" i="45" s="1"/>
  <c r="I12" i="40"/>
  <c r="I264" i="40"/>
  <c r="I233" i="40"/>
  <c r="I124" i="40"/>
  <c r="I75" i="40"/>
  <c r="I351" i="40"/>
  <c r="I172" i="40"/>
  <c r="I4" i="40"/>
  <c r="AK41" i="3" a="1"/>
  <c r="AK41" i="3" s="1"/>
  <c r="I211" i="40"/>
  <c r="I395" i="40"/>
  <c r="AQ41" i="3"/>
  <c r="I399" i="40"/>
  <c r="I361" i="40"/>
  <c r="F169" i="40"/>
  <c r="M108" i="3"/>
  <c r="AA108" i="3" s="1"/>
  <c r="D108" i="3" s="1"/>
  <c r="N123" i="3" s="1"/>
  <c r="AF123" i="3" s="1"/>
  <c r="AP41" i="3"/>
  <c r="I492" i="40"/>
  <c r="I33" i="40"/>
  <c r="H444" i="40"/>
  <c r="M109" i="3"/>
  <c r="AA110" i="3" s="1"/>
  <c r="I326" i="40"/>
  <c r="I317" i="40"/>
  <c r="I188" i="40"/>
  <c r="I50" i="40"/>
  <c r="I103" i="40"/>
  <c r="I195" i="40"/>
  <c r="H199" i="40"/>
  <c r="AR30" i="3"/>
  <c r="I240" i="40"/>
  <c r="I427" i="40"/>
  <c r="I216" i="40"/>
  <c r="I439" i="40"/>
  <c r="I173" i="40"/>
  <c r="I362" i="40"/>
  <c r="I168" i="40"/>
  <c r="H201" i="40"/>
  <c r="AR94" i="3"/>
  <c r="AK30" i="3" a="1"/>
  <c r="AK30" i="3" s="1"/>
  <c r="I207" i="40"/>
  <c r="I327" i="40"/>
  <c r="I417" i="40"/>
  <c r="I191" i="40"/>
  <c r="I6" i="40"/>
  <c r="I253" i="40"/>
  <c r="I127" i="40"/>
  <c r="F49" i="40"/>
  <c r="AT94" i="3"/>
  <c r="V44" i="45" s="1"/>
  <c r="AN30" i="3"/>
  <c r="C95" i="31" s="1"/>
  <c r="I84" i="40"/>
  <c r="I70" i="40"/>
  <c r="I3" i="40"/>
  <c r="I232" i="40"/>
  <c r="I47" i="40"/>
  <c r="I301" i="40"/>
  <c r="I394" i="40"/>
  <c r="H452" i="40"/>
  <c r="I488" i="40"/>
  <c r="I475" i="40"/>
  <c r="I171" i="40"/>
  <c r="I261" i="40"/>
  <c r="I453" i="40"/>
  <c r="I353" i="40"/>
  <c r="F302" i="40"/>
  <c r="AM14" i="3"/>
  <c r="I12" i="45" s="1"/>
  <c r="AQ14" i="3"/>
  <c r="AS14" i="3"/>
  <c r="AN14" i="3"/>
  <c r="AS94" i="3"/>
  <c r="AT41" i="3"/>
  <c r="J39" i="45" s="1"/>
  <c r="AS30" i="3"/>
  <c r="H28" i="45"/>
  <c r="I92" i="40"/>
  <c r="I280" i="40"/>
  <c r="I42" i="40"/>
  <c r="I464" i="40"/>
  <c r="I305" i="40"/>
  <c r="I458" i="40"/>
  <c r="I316" i="40"/>
  <c r="I372" i="40"/>
  <c r="I414" i="40"/>
  <c r="I294" i="40"/>
  <c r="I321" i="40"/>
  <c r="I2" i="40"/>
  <c r="I74" i="40"/>
  <c r="I105" i="40"/>
  <c r="I193" i="40"/>
  <c r="I179" i="40"/>
  <c r="I83" i="40"/>
  <c r="I223" i="40"/>
  <c r="I455" i="40"/>
  <c r="I134" i="40"/>
  <c r="I271" i="40"/>
  <c r="I269" i="40"/>
  <c r="I467" i="40"/>
  <c r="I158" i="40"/>
  <c r="I52" i="40"/>
  <c r="AT78" i="3"/>
  <c r="V28" i="45" s="1"/>
  <c r="AM78" i="3"/>
  <c r="U28" i="45" s="1"/>
  <c r="AP63" i="3"/>
  <c r="N106" i="3"/>
  <c r="AF105" i="3" s="1"/>
  <c r="H124" i="40"/>
  <c r="H86" i="40"/>
  <c r="H119" i="40"/>
  <c r="H277" i="40"/>
  <c r="H7" i="45"/>
  <c r="AR14" i="3"/>
  <c r="K12" i="45" s="1"/>
  <c r="AK94" i="3" a="1"/>
  <c r="AK94" i="3" s="1"/>
  <c r="AR41" i="3"/>
  <c r="H39" i="45"/>
  <c r="AO30" i="3"/>
  <c r="I287" i="40"/>
  <c r="I176" i="40"/>
  <c r="I189" i="40"/>
  <c r="I289" i="40"/>
  <c r="I122" i="40"/>
  <c r="I48" i="40"/>
  <c r="I44" i="40"/>
  <c r="I97" i="40"/>
  <c r="I14" i="40"/>
  <c r="I139" i="40"/>
  <c r="I409" i="40"/>
  <c r="I133" i="40"/>
  <c r="I205" i="40"/>
  <c r="I178" i="40"/>
  <c r="I186" i="40"/>
  <c r="I26" i="40"/>
  <c r="I283" i="40"/>
  <c r="I462" i="40"/>
  <c r="I482" i="40"/>
  <c r="I120" i="40"/>
  <c r="I183" i="40"/>
  <c r="I398" i="40"/>
  <c r="I16" i="40"/>
  <c r="I154" i="40"/>
  <c r="I157" i="40"/>
  <c r="AS25" i="3"/>
  <c r="K23" i="45" s="1"/>
  <c r="AP78" i="3"/>
  <c r="AO78" i="3"/>
  <c r="AK63" i="3" a="1"/>
  <c r="AK63" i="3" s="1"/>
  <c r="H370" i="40"/>
  <c r="H492" i="40"/>
  <c r="E275" i="40"/>
  <c r="H58" i="40"/>
  <c r="AO9" i="3"/>
  <c r="AO14" i="3"/>
  <c r="I404" i="40"/>
  <c r="I13" i="40"/>
  <c r="I337" i="40"/>
  <c r="I9" i="40"/>
  <c r="I333" i="40"/>
  <c r="I222" i="40"/>
  <c r="I28" i="40"/>
  <c r="I198" i="40"/>
  <c r="I310" i="40"/>
  <c r="I463" i="40"/>
  <c r="I237" i="40"/>
  <c r="I297" i="40"/>
  <c r="I352" i="40"/>
  <c r="I94" i="40"/>
  <c r="I452" i="40"/>
  <c r="I437" i="40"/>
  <c r="I64" i="40"/>
  <c r="I21" i="40"/>
  <c r="I118" i="40"/>
  <c r="I407" i="40"/>
  <c r="H423" i="40"/>
  <c r="H78" i="40"/>
  <c r="H207" i="40"/>
  <c r="H323" i="40"/>
  <c r="I312" i="40"/>
  <c r="AP94" i="3"/>
  <c r="AM94" i="3"/>
  <c r="U44" i="45" s="1"/>
  <c r="AM41" i="3"/>
  <c r="I39" i="45" s="1"/>
  <c r="AT30" i="3"/>
  <c r="J28" i="45" s="1"/>
  <c r="I19" i="40"/>
  <c r="I485" i="40"/>
  <c r="I117" i="40"/>
  <c r="I115" i="40"/>
  <c r="I219" i="40"/>
  <c r="I377" i="40"/>
  <c r="I123" i="40"/>
  <c r="I58" i="40"/>
  <c r="I375" i="40"/>
  <c r="I73" i="40"/>
  <c r="I429" i="40"/>
  <c r="I56" i="40"/>
  <c r="I300" i="40"/>
  <c r="I137" i="40"/>
  <c r="I402" i="40"/>
  <c r="I71" i="40"/>
  <c r="I262" i="40"/>
  <c r="I185" i="40"/>
  <c r="I383" i="40"/>
  <c r="I80" i="40"/>
  <c r="I412" i="40"/>
  <c r="I148" i="40"/>
  <c r="I59" i="40"/>
  <c r="I423" i="40"/>
  <c r="I257" i="40"/>
  <c r="AP25" i="3"/>
  <c r="AR78" i="3"/>
  <c r="W28" i="45" s="1"/>
  <c r="N114" i="3"/>
  <c r="AF115" i="3" s="1"/>
  <c r="C160" i="31" s="1"/>
  <c r="H268" i="40"/>
  <c r="H87" i="40"/>
  <c r="H448" i="40"/>
  <c r="F301" i="40"/>
  <c r="AM9" i="3"/>
  <c r="I7" i="45" s="1"/>
  <c r="M113" i="3"/>
  <c r="AA113" i="3" s="1"/>
  <c r="D113" i="3" s="1"/>
  <c r="AG113" i="3" s="1"/>
  <c r="AP14" i="3"/>
  <c r="I204" i="40"/>
  <c r="I113" i="40"/>
  <c r="I214" i="40"/>
  <c r="T44" i="45"/>
  <c r="AN94" i="3"/>
  <c r="AO41" i="3"/>
  <c r="AQ30" i="3"/>
  <c r="I473" i="40"/>
  <c r="I32" i="40"/>
  <c r="I252" i="40"/>
  <c r="I182" i="40"/>
  <c r="I53" i="40"/>
  <c r="I101" i="40"/>
  <c r="I147" i="40"/>
  <c r="I446" i="40"/>
  <c r="I135" i="40"/>
  <c r="I449" i="40"/>
  <c r="I34" i="40"/>
  <c r="I386" i="40"/>
  <c r="I356" i="40"/>
  <c r="I66" i="40"/>
  <c r="I23" i="40"/>
  <c r="I108" i="40"/>
  <c r="I194" i="40"/>
  <c r="I358" i="40"/>
  <c r="I338" i="40"/>
  <c r="I309" i="40"/>
  <c r="I141" i="40"/>
  <c r="I249" i="40"/>
  <c r="I39" i="40"/>
  <c r="I379" i="40"/>
  <c r="I177" i="40"/>
  <c r="T13" i="45"/>
  <c r="H490" i="40"/>
  <c r="H164" i="40"/>
  <c r="H151" i="40"/>
  <c r="H192" i="40"/>
  <c r="AS9" i="3"/>
  <c r="K7" i="45" s="1"/>
  <c r="AT9" i="3"/>
  <c r="J7" i="45" s="1"/>
  <c r="AK14" i="3" a="1"/>
  <c r="AK14" i="3" s="1"/>
  <c r="AM30" i="3"/>
  <c r="I28" i="45" s="1"/>
  <c r="I169" i="40"/>
  <c r="I430" i="40"/>
  <c r="I401" i="40"/>
  <c r="I259" i="40"/>
  <c r="I306" i="40"/>
  <c r="I387" i="40"/>
  <c r="I180" i="40"/>
  <c r="I62" i="40"/>
  <c r="I126" i="40"/>
  <c r="I208" i="40"/>
  <c r="I160" i="40"/>
  <c r="I200" i="40"/>
  <c r="I15" i="40"/>
  <c r="I411" i="40"/>
  <c r="I226" i="40"/>
  <c r="I111" i="40"/>
  <c r="I380" i="40"/>
  <c r="I330" i="40"/>
  <c r="I87" i="40"/>
  <c r="I24" i="40"/>
  <c r="I213" i="40"/>
  <c r="I49" i="40"/>
  <c r="I342" i="40"/>
  <c r="I203" i="40"/>
  <c r="I315" i="40"/>
  <c r="AQ72" i="3"/>
  <c r="AR63" i="3"/>
  <c r="H71" i="40"/>
  <c r="H267" i="40"/>
  <c r="H152" i="40"/>
  <c r="H247" i="40"/>
  <c r="H422" i="40"/>
  <c r="AP9" i="3"/>
  <c r="H12" i="45"/>
  <c r="H197" i="40"/>
  <c r="H166" i="40"/>
  <c r="H291" i="40"/>
  <c r="H228" i="40"/>
  <c r="H46" i="40"/>
  <c r="E283" i="40"/>
  <c r="D446" i="40"/>
  <c r="H76" i="40"/>
  <c r="H3" i="40"/>
  <c r="H278" i="40"/>
  <c r="H360" i="40"/>
  <c r="H81" i="40"/>
  <c r="H456" i="40"/>
  <c r="H180" i="40"/>
  <c r="H483" i="40"/>
  <c r="H457" i="40"/>
  <c r="H494" i="40"/>
  <c r="H379" i="40"/>
  <c r="H122" i="40"/>
  <c r="H411" i="40"/>
  <c r="H208" i="40"/>
  <c r="H161" i="40"/>
  <c r="H416" i="40"/>
  <c r="H38" i="40"/>
  <c r="H412" i="40"/>
  <c r="H196" i="40"/>
  <c r="H383" i="40"/>
  <c r="H216" i="40"/>
  <c r="H198" i="40"/>
  <c r="H9" i="40"/>
  <c r="H273" i="40"/>
  <c r="H356" i="40"/>
  <c r="H150" i="40"/>
  <c r="H23" i="40"/>
  <c r="C373" i="40"/>
  <c r="AN89" i="3"/>
  <c r="AO89" i="3"/>
  <c r="AP89" i="3"/>
  <c r="AP65" i="3"/>
  <c r="AS65" i="3"/>
  <c r="AK65" i="3" a="1"/>
  <c r="AK65" i="3" s="1"/>
  <c r="AN65" i="3"/>
  <c r="AQ65" i="3"/>
  <c r="T15" i="45"/>
  <c r="AT65" i="3"/>
  <c r="V15" i="45" s="1"/>
  <c r="AR65" i="3"/>
  <c r="BI69" i="3"/>
  <c r="BF69" i="3" s="1"/>
  <c r="BE69" i="3" s="1"/>
  <c r="BR69" i="3" s="1"/>
  <c r="I151" i="40"/>
  <c r="I190" i="40"/>
  <c r="I163" i="40"/>
  <c r="I277" i="40"/>
  <c r="I138" i="40"/>
  <c r="I247" i="40"/>
  <c r="I144" i="40"/>
  <c r="I472" i="40"/>
  <c r="I318" i="40"/>
  <c r="I114" i="40"/>
  <c r="I355" i="40"/>
  <c r="I132" i="40"/>
  <c r="I436" i="40"/>
  <c r="I106" i="40"/>
  <c r="I218" i="40"/>
  <c r="I11" i="40"/>
  <c r="I20" i="40"/>
  <c r="I255" i="40"/>
  <c r="I197" i="40"/>
  <c r="I371" i="40"/>
  <c r="I323" i="40"/>
  <c r="I212" i="40"/>
  <c r="I322" i="40"/>
  <c r="I5" i="40"/>
  <c r="I7" i="40"/>
  <c r="I235" i="40"/>
  <c r="I88" i="40"/>
  <c r="I290" i="40"/>
  <c r="I291" i="40"/>
  <c r="I37" i="40"/>
  <c r="I244" i="40"/>
  <c r="I99" i="40"/>
  <c r="I102" i="40"/>
  <c r="I418" i="40"/>
  <c r="I341" i="40"/>
  <c r="I149" i="40"/>
  <c r="I206" i="40"/>
  <c r="I272" i="40"/>
  <c r="I268" i="40"/>
  <c r="I258" i="40"/>
  <c r="I328" i="40"/>
  <c r="I238" i="40"/>
  <c r="I346" i="40"/>
  <c r="I382" i="40"/>
  <c r="I8" i="40"/>
  <c r="I331" i="40"/>
  <c r="I27" i="40"/>
  <c r="I112" i="40"/>
  <c r="I367" i="40"/>
  <c r="I55" i="40"/>
  <c r="I35" i="40"/>
  <c r="I93" i="40"/>
  <c r="I246" i="40"/>
  <c r="I389" i="40"/>
  <c r="I85" i="40"/>
  <c r="I231" i="40"/>
  <c r="I278" i="40"/>
  <c r="I420" i="40"/>
  <c r="I345" i="40"/>
  <c r="I184" i="40"/>
  <c r="I408" i="40"/>
  <c r="I91" i="40"/>
  <c r="I444" i="40"/>
  <c r="I51" i="40"/>
  <c r="I432" i="40"/>
  <c r="I167" i="40"/>
  <c r="I243" i="40"/>
  <c r="I254" i="40"/>
  <c r="I393" i="40"/>
  <c r="I384" i="40"/>
  <c r="I142" i="40"/>
  <c r="I307" i="40"/>
  <c r="I90" i="40"/>
  <c r="I175" i="40"/>
  <c r="I170" i="40"/>
  <c r="I152" i="40"/>
  <c r="I319" i="40"/>
  <c r="I392" i="40"/>
  <c r="I225" i="40"/>
  <c r="I96" i="40"/>
  <c r="I210" i="40"/>
  <c r="I296" i="40"/>
  <c r="I60" i="40"/>
  <c r="I41" i="40"/>
  <c r="I374" i="40"/>
  <c r="I68" i="40"/>
  <c r="I397" i="40"/>
  <c r="I298" i="40"/>
  <c r="I38" i="40"/>
  <c r="I373" i="40"/>
  <c r="I348" i="40"/>
  <c r="I228" i="40"/>
  <c r="I274" i="40"/>
  <c r="I129" i="40"/>
  <c r="I339" i="40"/>
  <c r="I86" i="40"/>
  <c r="I443" i="40"/>
  <c r="I77" i="40"/>
  <c r="I433" i="40"/>
  <c r="I69" i="40"/>
  <c r="I17" i="40"/>
  <c r="I434" i="40"/>
  <c r="I234" i="40"/>
  <c r="I242" i="40"/>
  <c r="I447" i="40"/>
  <c r="I292" i="40"/>
  <c r="I302" i="40"/>
  <c r="I483" i="40"/>
  <c r="I239" i="40"/>
  <c r="I221" i="40"/>
  <c r="I428" i="40"/>
  <c r="I478" i="40"/>
  <c r="I217" i="40"/>
  <c r="I295" i="40"/>
  <c r="I378" i="40"/>
  <c r="I364" i="40"/>
  <c r="I442" i="40"/>
  <c r="I22" i="40"/>
  <c r="I63" i="40"/>
  <c r="I119" i="40"/>
  <c r="AQ71" i="3"/>
  <c r="AM71" i="3"/>
  <c r="U21" i="45" s="1"/>
  <c r="AT71" i="3"/>
  <c r="V21" i="45" s="1"/>
  <c r="AS71" i="3"/>
  <c r="T21" i="45"/>
  <c r="AN71" i="3"/>
  <c r="AK71" i="3" a="1"/>
  <c r="AK71" i="3" s="1"/>
  <c r="AP71" i="3"/>
  <c r="AR71" i="3"/>
  <c r="BG63" i="3"/>
  <c r="BF63" i="3" s="1"/>
  <c r="BJ63" i="3" s="1"/>
  <c r="F53" i="40"/>
  <c r="H354" i="40"/>
  <c r="H222" i="40"/>
  <c r="H251" i="40"/>
  <c r="F167" i="40"/>
  <c r="F290" i="40"/>
  <c r="F310" i="40"/>
  <c r="H229" i="40"/>
  <c r="H387" i="40"/>
  <c r="H221" i="40"/>
  <c r="H34" i="40"/>
  <c r="H460" i="40"/>
  <c r="H417" i="40"/>
  <c r="H117" i="40"/>
  <c r="H209" i="40"/>
  <c r="H408" i="40"/>
  <c r="H281" i="40"/>
  <c r="H327" i="40"/>
  <c r="H407" i="40"/>
  <c r="E274" i="40"/>
  <c r="C329" i="40"/>
  <c r="H365" i="40"/>
  <c r="H131" i="40"/>
  <c r="H98" i="40"/>
  <c r="H420" i="40"/>
  <c r="H190" i="40"/>
  <c r="H44" i="40"/>
  <c r="H458" i="40"/>
  <c r="F308" i="40"/>
  <c r="H22" i="40"/>
  <c r="H162" i="40"/>
  <c r="H37" i="40"/>
  <c r="H188" i="40"/>
  <c r="H282" i="40"/>
  <c r="H447" i="40"/>
  <c r="H219" i="40"/>
  <c r="H156" i="40"/>
  <c r="F313" i="40"/>
  <c r="H459" i="40"/>
  <c r="H485" i="40"/>
  <c r="H443" i="40"/>
  <c r="H125" i="40"/>
  <c r="H89" i="40"/>
  <c r="H128" i="40"/>
  <c r="H388" i="40"/>
  <c r="H484" i="40"/>
  <c r="H118" i="40"/>
  <c r="H159" i="40"/>
  <c r="H487" i="40"/>
  <c r="H181" i="40"/>
  <c r="H321" i="40"/>
  <c r="H248" i="40"/>
  <c r="H33" i="40"/>
  <c r="H85" i="40"/>
  <c r="H189" i="40"/>
  <c r="H300" i="40"/>
  <c r="H244" i="40"/>
  <c r="F303" i="40"/>
  <c r="E250" i="40"/>
  <c r="H80" i="40"/>
  <c r="H17" i="40"/>
  <c r="H414" i="40"/>
  <c r="H330" i="40"/>
  <c r="F174" i="40"/>
  <c r="H276" i="40"/>
  <c r="F171" i="40"/>
  <c r="E240" i="40"/>
  <c r="H43" i="40"/>
  <c r="H220" i="40"/>
  <c r="H489" i="40"/>
  <c r="H77" i="40"/>
  <c r="H415" i="40"/>
  <c r="H226" i="40"/>
  <c r="H204" i="40"/>
  <c r="H386" i="40"/>
  <c r="H410" i="40"/>
  <c r="F54" i="40"/>
  <c r="F311" i="40"/>
  <c r="H56" i="40"/>
  <c r="H361" i="40"/>
  <c r="H84" i="40"/>
  <c r="H237" i="40"/>
  <c r="F47" i="40"/>
  <c r="H16" i="40"/>
  <c r="H486" i="40"/>
  <c r="H425" i="40"/>
  <c r="H421" i="40"/>
  <c r="E238" i="40"/>
  <c r="F309" i="40"/>
  <c r="H390" i="40"/>
  <c r="H325" i="40"/>
  <c r="H60" i="40"/>
  <c r="H454" i="40"/>
  <c r="E271" i="40"/>
  <c r="H225" i="40"/>
  <c r="H413" i="40"/>
  <c r="H100" i="40"/>
  <c r="H120" i="40"/>
  <c r="H284" i="40"/>
  <c r="H165" i="40"/>
  <c r="E249" i="40"/>
  <c r="H206" i="40"/>
  <c r="H353" i="40"/>
  <c r="H57" i="40"/>
  <c r="F314" i="40"/>
  <c r="H351" i="40"/>
  <c r="H130" i="40"/>
  <c r="D239" i="40"/>
  <c r="F292" i="40"/>
  <c r="H200" i="40"/>
  <c r="H5" i="40"/>
  <c r="H121" i="40"/>
  <c r="H363" i="40"/>
  <c r="H352" i="40"/>
  <c r="H306" i="40"/>
  <c r="H149" i="40"/>
  <c r="H367" i="40"/>
  <c r="F51" i="40"/>
  <c r="H123" i="40"/>
  <c r="H24" i="40"/>
  <c r="H280" i="40"/>
  <c r="H279" i="40"/>
  <c r="H61" i="40"/>
  <c r="F307" i="40"/>
  <c r="H491" i="40"/>
  <c r="F312" i="40"/>
  <c r="H445" i="40"/>
  <c r="E246" i="40"/>
  <c r="H160" i="40"/>
  <c r="H97" i="40"/>
  <c r="H105" i="40"/>
  <c r="H217" i="40"/>
  <c r="H270" i="40"/>
  <c r="H176" i="40"/>
  <c r="F384" i="40"/>
  <c r="H495" i="40"/>
  <c r="H418" i="40"/>
  <c r="H109" i="40"/>
  <c r="H442" i="40"/>
  <c r="H179" i="40"/>
  <c r="H70" i="40"/>
  <c r="H73" i="40"/>
  <c r="H194" i="40"/>
  <c r="F170" i="40"/>
  <c r="H45" i="40"/>
  <c r="H25" i="40"/>
  <c r="H15" i="40"/>
  <c r="H357" i="40"/>
  <c r="H333" i="40"/>
  <c r="H35" i="40"/>
  <c r="F382" i="40"/>
  <c r="C328" i="40"/>
  <c r="H42" i="40"/>
  <c r="H20" i="40"/>
  <c r="H14" i="40"/>
  <c r="H202" i="40"/>
  <c r="F289" i="40"/>
  <c r="F2" i="40"/>
  <c r="H41" i="40"/>
  <c r="H99" i="40"/>
  <c r="H40" i="40"/>
  <c r="H334" i="40"/>
  <c r="H155" i="40"/>
  <c r="H59" i="40"/>
  <c r="H68" i="40"/>
  <c r="H163" i="40"/>
  <c r="H368" i="40"/>
  <c r="H177" i="40"/>
  <c r="H88" i="40"/>
  <c r="H75" i="40"/>
  <c r="H13" i="40"/>
  <c r="H126" i="40"/>
  <c r="H335" i="40"/>
  <c r="H11" i="40"/>
  <c r="H419" i="40"/>
  <c r="H369" i="40"/>
  <c r="H409" i="40"/>
  <c r="H359" i="40"/>
  <c r="H148" i="40"/>
  <c r="H39" i="40"/>
  <c r="H424" i="40"/>
  <c r="H455" i="40"/>
  <c r="H193" i="40"/>
  <c r="F172" i="40"/>
  <c r="H245" i="40"/>
  <c r="D449" i="40"/>
  <c r="E272" i="40"/>
  <c r="H6" i="40"/>
  <c r="H358" i="40"/>
  <c r="H7" i="40"/>
  <c r="H32" i="40"/>
  <c r="H96" i="40"/>
  <c r="H108" i="40"/>
  <c r="F52" i="40"/>
  <c r="H493" i="40"/>
  <c r="H104" i="40"/>
  <c r="H332" i="40"/>
  <c r="H227" i="40"/>
  <c r="H288" i="40"/>
  <c r="D450" i="40"/>
  <c r="H21" i="40"/>
  <c r="H158" i="40"/>
  <c r="H191" i="40"/>
  <c r="H74" i="40"/>
  <c r="H451" i="40"/>
  <c r="H107" i="40"/>
  <c r="H157" i="40"/>
  <c r="H101" i="40"/>
  <c r="H230" i="40"/>
  <c r="H362" i="40"/>
  <c r="H426" i="40"/>
  <c r="H224" i="40"/>
  <c r="H377" i="40"/>
  <c r="H8" i="40"/>
  <c r="C326" i="40"/>
  <c r="H389" i="40"/>
  <c r="H324" i="40"/>
  <c r="F173" i="40"/>
  <c r="H355" i="40"/>
  <c r="H103" i="40"/>
  <c r="F50" i="40"/>
  <c r="H243" i="40"/>
  <c r="D488" i="40"/>
  <c r="H110" i="40"/>
  <c r="H195" i="40"/>
  <c r="F304" i="40"/>
  <c r="H127" i="40"/>
  <c r="F293" i="40"/>
  <c r="H129" i="40"/>
  <c r="H286" i="40"/>
  <c r="H82" i="40"/>
  <c r="H153" i="40"/>
  <c r="H391" i="40"/>
  <c r="H482" i="40"/>
  <c r="H380" i="40"/>
  <c r="H461" i="40"/>
  <c r="H36" i="40"/>
  <c r="E241" i="40"/>
  <c r="H381" i="40"/>
  <c r="H178" i="40"/>
  <c r="H154" i="40"/>
  <c r="H106" i="40"/>
  <c r="H366" i="40"/>
  <c r="H453" i="40"/>
  <c r="H242" i="40"/>
  <c r="H10" i="40"/>
  <c r="H79" i="40"/>
  <c r="H205" i="40"/>
  <c r="H223" i="40"/>
  <c r="I78" i="40"/>
  <c r="I303" i="40"/>
  <c r="I57" i="40"/>
  <c r="I29" i="40"/>
  <c r="I267" i="40"/>
  <c r="I65" i="40"/>
  <c r="H102" i="40"/>
  <c r="H285" i="40"/>
  <c r="I336" i="40"/>
  <c r="I324" i="40"/>
  <c r="AM65" i="3"/>
  <c r="U15" i="45" s="1"/>
  <c r="H378" i="40"/>
  <c r="H147" i="40"/>
  <c r="F385" i="40"/>
  <c r="H496" i="40"/>
  <c r="H18" i="40"/>
  <c r="H322" i="40"/>
  <c r="H269" i="40"/>
  <c r="H218" i="40"/>
  <c r="F305" i="40"/>
  <c r="H72" i="40"/>
  <c r="G13" i="40"/>
  <c r="H312" i="40"/>
  <c r="C239" i="40"/>
  <c r="G44" i="40"/>
  <c r="G156" i="40"/>
  <c r="G20" i="40"/>
  <c r="C240" i="40"/>
  <c r="G130" i="40"/>
  <c r="C229" i="40"/>
  <c r="C47" i="40"/>
  <c r="C347" i="40"/>
  <c r="C322" i="40"/>
  <c r="C428" i="40"/>
  <c r="G164" i="40"/>
  <c r="G23" i="40"/>
  <c r="C451" i="40"/>
  <c r="C360" i="40"/>
  <c r="C197" i="40"/>
  <c r="G97" i="40"/>
  <c r="C226" i="40"/>
  <c r="AT87" i="3"/>
  <c r="V37" i="45" s="1"/>
  <c r="C178" i="40"/>
  <c r="C59" i="40"/>
  <c r="C466" i="40"/>
  <c r="G95" i="40"/>
  <c r="C387" i="40"/>
  <c r="AR79" i="3"/>
  <c r="AS87" i="3"/>
  <c r="H396" i="40"/>
  <c r="C146" i="40"/>
  <c r="C107" i="40"/>
  <c r="C179" i="40"/>
  <c r="G105" i="40"/>
  <c r="AP79" i="3"/>
  <c r="AQ40" i="3"/>
  <c r="M110" i="3"/>
  <c r="AA109" i="3" s="1"/>
  <c r="D109" i="3" s="1"/>
  <c r="N125" i="3" s="1"/>
  <c r="AF125" i="3" s="1"/>
  <c r="C390" i="40"/>
  <c r="C230" i="40"/>
  <c r="G98" i="40"/>
  <c r="C467" i="40"/>
  <c r="C290" i="40"/>
  <c r="G67" i="40"/>
  <c r="C381" i="40"/>
  <c r="C331" i="40"/>
  <c r="G99" i="40"/>
  <c r="G66" i="40"/>
  <c r="H5" i="45"/>
  <c r="AR8" i="3"/>
  <c r="J266" i="40"/>
  <c r="AN15" i="3"/>
  <c r="I245" i="40"/>
  <c r="J214" i="40"/>
  <c r="G374" i="40"/>
  <c r="G90" i="40"/>
  <c r="J395" i="40"/>
  <c r="H301" i="40"/>
  <c r="C438" i="40"/>
  <c r="C262" i="40"/>
  <c r="C231" i="40"/>
  <c r="G155" i="40"/>
  <c r="H294" i="40"/>
  <c r="G141" i="40"/>
  <c r="C251" i="40"/>
  <c r="C425" i="40"/>
  <c r="G12" i="40"/>
  <c r="C190" i="40"/>
  <c r="C275" i="40"/>
  <c r="G133" i="40"/>
  <c r="H182" i="40"/>
  <c r="C461" i="40"/>
  <c r="C249" i="40"/>
  <c r="C89" i="40"/>
  <c r="G126" i="40"/>
  <c r="H345" i="40"/>
  <c r="G145" i="40"/>
  <c r="H90" i="40"/>
  <c r="C56" i="40"/>
  <c r="G71" i="40"/>
  <c r="C460" i="40"/>
  <c r="C413" i="40"/>
  <c r="H184" i="40"/>
  <c r="H313" i="40"/>
  <c r="H304" i="40"/>
  <c r="G41" i="40"/>
  <c r="G109" i="40"/>
  <c r="H297" i="40"/>
  <c r="H187" i="40"/>
  <c r="H309" i="40"/>
  <c r="C285" i="40"/>
  <c r="C283" i="40"/>
  <c r="C406" i="40"/>
  <c r="G72" i="40"/>
  <c r="G53" i="40"/>
  <c r="C189" i="40"/>
  <c r="C436" i="40"/>
  <c r="G18" i="40"/>
  <c r="AT79" i="3"/>
  <c r="V29" i="45" s="1"/>
  <c r="AK79" i="3" a="1"/>
  <c r="AK79" i="3" s="1"/>
  <c r="AM87" i="3"/>
  <c r="U37" i="45" s="1"/>
  <c r="M111" i="3"/>
  <c r="AA112" i="3" s="1"/>
  <c r="B175" i="31" s="1"/>
  <c r="AP40" i="3"/>
  <c r="AM54" i="3"/>
  <c r="U4" i="45" s="1"/>
  <c r="H13" i="45"/>
  <c r="AK15" i="3" a="1"/>
  <c r="AK15" i="3" s="1"/>
  <c r="AK7" i="3" a="1"/>
  <c r="AK7" i="3" s="1"/>
  <c r="BF65" i="3"/>
  <c r="BJ65" i="3" s="1"/>
  <c r="H348" i="40"/>
  <c r="C79" i="40"/>
  <c r="G77" i="40"/>
  <c r="C201" i="40"/>
  <c r="G51" i="40"/>
  <c r="G43" i="40"/>
  <c r="C412" i="40"/>
  <c r="C276" i="40"/>
  <c r="C88" i="40"/>
  <c r="C332" i="40"/>
  <c r="H393" i="40"/>
  <c r="C116" i="40"/>
  <c r="C58" i="40"/>
  <c r="C439" i="40"/>
  <c r="G5" i="40"/>
  <c r="C431" i="40"/>
  <c r="C209" i="40"/>
  <c r="C250" i="40"/>
  <c r="C84" i="40"/>
  <c r="G108" i="40"/>
  <c r="C218" i="40"/>
  <c r="C272" i="40"/>
  <c r="H340" i="40"/>
  <c r="C402" i="40"/>
  <c r="C115" i="40"/>
  <c r="H169" i="40"/>
  <c r="C430" i="40"/>
  <c r="C55" i="40"/>
  <c r="G28" i="40"/>
  <c r="C330" i="40"/>
  <c r="G127" i="40"/>
  <c r="C386" i="40"/>
  <c r="G8" i="40"/>
  <c r="G33" i="40"/>
  <c r="H302" i="40"/>
  <c r="C199" i="40"/>
  <c r="C110" i="40"/>
  <c r="C319" i="40"/>
  <c r="H52" i="40"/>
  <c r="G298" i="40"/>
  <c r="C114" i="40"/>
  <c r="AN79" i="3"/>
  <c r="AS79" i="3"/>
  <c r="AR87" i="3"/>
  <c r="AN87" i="3"/>
  <c r="AK40" i="3" a="1"/>
  <c r="AK40" i="3" s="1"/>
  <c r="AN54" i="3"/>
  <c r="AM15" i="3"/>
  <c r="I13" i="45" s="1"/>
  <c r="AT7" i="3"/>
  <c r="J5" i="45" s="1"/>
  <c r="G4" i="40"/>
  <c r="C403" i="40"/>
  <c r="C429" i="40"/>
  <c r="C380" i="40"/>
  <c r="C111" i="40"/>
  <c r="H404" i="40"/>
  <c r="G48" i="40"/>
  <c r="G151" i="40"/>
  <c r="C204" i="40"/>
  <c r="C143" i="40"/>
  <c r="C437" i="40"/>
  <c r="G118" i="40"/>
  <c r="C180" i="40"/>
  <c r="C235" i="40"/>
  <c r="G10" i="40"/>
  <c r="C11" i="40"/>
  <c r="C225" i="40"/>
  <c r="C411" i="40"/>
  <c r="C217" i="40"/>
  <c r="H337" i="40"/>
  <c r="G36" i="40"/>
  <c r="G9" i="40"/>
  <c r="C261" i="40"/>
  <c r="H349" i="40"/>
  <c r="G154" i="40"/>
  <c r="G15" i="40"/>
  <c r="C414" i="40"/>
  <c r="C379" i="40"/>
  <c r="G22" i="40"/>
  <c r="C426" i="40"/>
  <c r="C198" i="40"/>
  <c r="C376" i="40"/>
  <c r="C481" i="40"/>
  <c r="C423" i="40"/>
  <c r="C334" i="40"/>
  <c r="C446" i="40"/>
  <c r="G16" i="40"/>
  <c r="C496" i="40"/>
  <c r="C333" i="40"/>
  <c r="G92" i="40"/>
  <c r="C263" i="40"/>
  <c r="AM79" i="3"/>
  <c r="U29" i="45" s="1"/>
  <c r="AK87" i="3" a="1"/>
  <c r="AK87" i="3" s="1"/>
  <c r="AR40" i="3"/>
  <c r="AO40" i="3"/>
  <c r="AS54" i="3"/>
  <c r="AO15" i="3"/>
  <c r="AP7" i="3"/>
  <c r="AR7" i="3"/>
  <c r="G2" i="40"/>
  <c r="C128" i="40"/>
  <c r="H210" i="40"/>
  <c r="C265" i="40"/>
  <c r="C388" i="40"/>
  <c r="C202" i="40"/>
  <c r="C234" i="40"/>
  <c r="C113" i="40"/>
  <c r="G144" i="40"/>
  <c r="C375" i="40"/>
  <c r="G26" i="40"/>
  <c r="G168" i="40"/>
  <c r="H394" i="40"/>
  <c r="C469" i="40"/>
  <c r="G119" i="40"/>
  <c r="H62" i="40"/>
  <c r="H339" i="40"/>
  <c r="G30" i="40"/>
  <c r="C317" i="40"/>
  <c r="C181" i="40"/>
  <c r="C200" i="40"/>
  <c r="C271" i="40"/>
  <c r="C324" i="40"/>
  <c r="G120" i="40"/>
  <c r="C191" i="40"/>
  <c r="C350" i="40"/>
  <c r="G54" i="40"/>
  <c r="C323" i="40"/>
  <c r="G45" i="40"/>
  <c r="G17" i="40"/>
  <c r="G100" i="40"/>
  <c r="C131" i="40"/>
  <c r="C61" i="40"/>
  <c r="C416" i="40"/>
  <c r="G152" i="40"/>
  <c r="C175" i="40"/>
  <c r="C424" i="40"/>
  <c r="G129" i="40"/>
  <c r="C220" i="40"/>
  <c r="G7" i="40"/>
  <c r="C368" i="40"/>
  <c r="AQ79" i="3"/>
  <c r="AQ87" i="3"/>
  <c r="AN40" i="3"/>
  <c r="C99" i="31" s="1"/>
  <c r="AM40" i="3"/>
  <c r="I38" i="45" s="1"/>
  <c r="AO54" i="3"/>
  <c r="T4" i="45"/>
  <c r="AR15" i="3"/>
  <c r="AN7" i="3"/>
  <c r="AO7" i="3"/>
  <c r="C3" i="40"/>
  <c r="C219" i="40"/>
  <c r="C256" i="40"/>
  <c r="H49" i="40"/>
  <c r="J247" i="40"/>
  <c r="C60" i="40"/>
  <c r="C291" i="40"/>
  <c r="H405" i="40"/>
  <c r="C167" i="40"/>
  <c r="H172" i="40"/>
  <c r="G69" i="40"/>
  <c r="G166" i="40"/>
  <c r="C288" i="40"/>
  <c r="C489" i="40"/>
  <c r="G46" i="40"/>
  <c r="C358" i="40"/>
  <c r="C87" i="40"/>
  <c r="C370" i="40"/>
  <c r="C471" i="40"/>
  <c r="G25" i="40"/>
  <c r="G94" i="40"/>
  <c r="C346" i="40"/>
  <c r="C320" i="40"/>
  <c r="C488" i="40"/>
  <c r="H401" i="40"/>
  <c r="C165" i="40"/>
  <c r="G64" i="40"/>
  <c r="G31" i="40"/>
  <c r="G296" i="40"/>
  <c r="C311" i="40"/>
  <c r="C448" i="40"/>
  <c r="C491" i="40"/>
  <c r="C83" i="40"/>
  <c r="J458" i="40"/>
  <c r="C355" i="40"/>
  <c r="C253" i="40"/>
  <c r="C468" i="40"/>
  <c r="C82" i="40"/>
  <c r="C490" i="40"/>
  <c r="G34" i="40"/>
  <c r="C287" i="40"/>
  <c r="N112" i="3"/>
  <c r="AF111" i="3" s="1"/>
  <c r="AA19" i="45" s="1"/>
  <c r="AO87" i="3"/>
  <c r="AS40" i="3"/>
  <c r="AR54" i="3"/>
  <c r="AQ54" i="3"/>
  <c r="AS15" i="3"/>
  <c r="AQ7" i="3"/>
  <c r="AA9" i="45"/>
  <c r="H173" i="40"/>
  <c r="G136" i="40"/>
  <c r="C255" i="40"/>
  <c r="G24" i="40"/>
  <c r="C106" i="40"/>
  <c r="C266" i="40"/>
  <c r="C441" i="40"/>
  <c r="C207" i="40"/>
  <c r="C284" i="40"/>
  <c r="C470" i="40"/>
  <c r="H171" i="40"/>
  <c r="C391" i="40"/>
  <c r="C246" i="40"/>
  <c r="C314" i="40"/>
  <c r="C367" i="40"/>
  <c r="C292" i="40"/>
  <c r="H395" i="40"/>
  <c r="G299" i="40"/>
  <c r="H174" i="40"/>
  <c r="C357" i="40"/>
  <c r="G134" i="40"/>
  <c r="C238" i="40"/>
  <c r="H213" i="40"/>
  <c r="G163" i="40"/>
  <c r="C273" i="40"/>
  <c r="C479" i="40"/>
  <c r="C310" i="40"/>
  <c r="C286" i="40"/>
  <c r="C356" i="40"/>
  <c r="C459" i="40"/>
  <c r="H318" i="40"/>
  <c r="H185" i="40"/>
  <c r="G70" i="40"/>
  <c r="H93" i="40"/>
  <c r="C274" i="40"/>
  <c r="C241" i="40"/>
  <c r="C203" i="40"/>
  <c r="G42" i="40"/>
  <c r="C450" i="40"/>
  <c r="G135" i="40"/>
  <c r="C142" i="40"/>
  <c r="H374" i="40"/>
  <c r="T29" i="45"/>
  <c r="AP87" i="3"/>
  <c r="AT40" i="3"/>
  <c r="J38" i="45" s="1"/>
  <c r="AK54" i="3" a="1"/>
  <c r="AK54" i="3" s="1"/>
  <c r="AP54" i="3"/>
  <c r="AP15" i="3"/>
  <c r="N101" i="3"/>
  <c r="AF101" i="3" s="1"/>
  <c r="D101" i="3" s="1"/>
  <c r="AG101" i="3" s="1"/>
  <c r="AS7" i="3"/>
  <c r="C293" i="40"/>
  <c r="C228" i="40"/>
  <c r="H214" i="40"/>
  <c r="G29" i="40"/>
  <c r="H371" i="40"/>
  <c r="C86" i="40"/>
  <c r="C440" i="40"/>
  <c r="H303" i="40"/>
  <c r="C233" i="40"/>
  <c r="C369" i="40"/>
  <c r="C325" i="40"/>
  <c r="C449" i="40"/>
  <c r="C264" i="40"/>
  <c r="H65" i="40"/>
  <c r="C236" i="40"/>
  <c r="C78" i="40"/>
  <c r="J447" i="40"/>
  <c r="C248" i="40"/>
  <c r="G35" i="40"/>
  <c r="G80" i="40"/>
  <c r="C378" i="40"/>
  <c r="C208" i="40"/>
  <c r="G121" i="40"/>
  <c r="C206" i="40"/>
  <c r="C415" i="40"/>
  <c r="C478" i="40"/>
  <c r="H315" i="40"/>
  <c r="C359" i="40"/>
  <c r="H338" i="40"/>
  <c r="C335" i="40"/>
  <c r="C254" i="40"/>
  <c r="H186" i="40"/>
  <c r="C227" i="40"/>
  <c r="C19" i="40"/>
  <c r="C192" i="40"/>
  <c r="H212" i="40"/>
  <c r="G81" i="40"/>
  <c r="H215" i="40"/>
  <c r="G153" i="40"/>
  <c r="C480" i="40"/>
  <c r="C389" i="40"/>
  <c r="C176" i="40"/>
  <c r="AQ15" i="3"/>
  <c r="AM7" i="3"/>
  <c r="I5" i="45" s="1"/>
  <c r="J24" i="40"/>
  <c r="E29" i="40"/>
  <c r="C321" i="40"/>
  <c r="D134" i="40"/>
  <c r="J328" i="40"/>
  <c r="G490" i="40"/>
  <c r="I95" i="40"/>
  <c r="J154" i="40"/>
  <c r="J129" i="40"/>
  <c r="I256" i="40"/>
  <c r="D394" i="40"/>
  <c r="J430" i="40"/>
  <c r="J324" i="40"/>
  <c r="D70" i="40"/>
  <c r="J312" i="40"/>
  <c r="I116" i="40"/>
  <c r="J439" i="40"/>
  <c r="E182" i="40"/>
  <c r="G458" i="40"/>
  <c r="J380" i="40"/>
  <c r="G297" i="40"/>
  <c r="I196" i="40"/>
  <c r="D98" i="40"/>
  <c r="I229" i="40"/>
  <c r="AO46" i="3"/>
  <c r="G186" i="40"/>
  <c r="J426" i="40"/>
  <c r="E48" i="40"/>
  <c r="J9" i="40"/>
  <c r="D352" i="40"/>
  <c r="G55" i="40"/>
  <c r="G371" i="40"/>
  <c r="J46" i="40"/>
  <c r="J244" i="40"/>
  <c r="G102" i="40"/>
  <c r="I440" i="40"/>
  <c r="I260" i="40"/>
  <c r="D105" i="3"/>
  <c r="N122" i="3" s="1"/>
  <c r="AF122" i="3" s="1"/>
  <c r="G395" i="40"/>
  <c r="AT47" i="3"/>
  <c r="J45" i="45" s="1"/>
  <c r="AP47" i="3"/>
  <c r="N104" i="3"/>
  <c r="AF102" i="3" s="1"/>
  <c r="C147" i="31" s="1"/>
  <c r="AN47" i="3"/>
  <c r="H45" i="45"/>
  <c r="AM47" i="3"/>
  <c r="I45" i="45" s="1"/>
  <c r="AK47" i="3" a="1"/>
  <c r="AK47" i="3" s="1"/>
  <c r="AR47" i="3"/>
  <c r="AO47" i="3"/>
  <c r="AQ47" i="3"/>
  <c r="G487" i="40"/>
  <c r="F291" i="40"/>
  <c r="G177" i="40"/>
  <c r="G243" i="40"/>
  <c r="G386" i="40"/>
  <c r="G221" i="40"/>
  <c r="BG66" i="3"/>
  <c r="BF66" i="3" s="1"/>
  <c r="BJ66" i="3" s="1"/>
  <c r="I365" i="40"/>
  <c r="I265" i="40"/>
  <c r="E13" i="40"/>
  <c r="E12" i="40"/>
  <c r="J348" i="40"/>
  <c r="D429" i="40"/>
  <c r="J208" i="40"/>
  <c r="E16" i="40"/>
  <c r="J286" i="40"/>
  <c r="J156" i="40"/>
  <c r="G138" i="40"/>
  <c r="I109" i="40"/>
  <c r="E183" i="40"/>
  <c r="E211" i="40"/>
  <c r="D302" i="40"/>
  <c r="I250" i="40"/>
  <c r="J166" i="40"/>
  <c r="G294" i="40"/>
  <c r="E204" i="40"/>
  <c r="J339" i="40"/>
  <c r="E203" i="40"/>
  <c r="J200" i="40"/>
  <c r="J144" i="40"/>
  <c r="G300" i="40"/>
  <c r="I25" i="40"/>
  <c r="I281" i="40"/>
  <c r="I325" i="40"/>
  <c r="G291" i="40"/>
  <c r="J298" i="40"/>
  <c r="J146" i="40"/>
  <c r="D379" i="40"/>
  <c r="J255" i="40"/>
  <c r="E6" i="40"/>
  <c r="E185" i="40"/>
  <c r="E170" i="40"/>
  <c r="I329" i="40"/>
  <c r="J360" i="40"/>
  <c r="I445" i="40"/>
  <c r="E218" i="40"/>
  <c r="J120" i="40"/>
  <c r="C315" i="40"/>
  <c r="J404" i="40"/>
  <c r="I76" i="40"/>
  <c r="J202" i="40"/>
  <c r="G336" i="40"/>
  <c r="J461" i="40"/>
  <c r="J449" i="40"/>
  <c r="J444" i="40"/>
  <c r="I31" i="40"/>
  <c r="I308" i="40"/>
  <c r="J173" i="40"/>
  <c r="J406" i="40"/>
  <c r="J420" i="40"/>
  <c r="C232" i="40"/>
  <c r="I161" i="40"/>
  <c r="I359" i="40"/>
  <c r="J240" i="40"/>
  <c r="J149" i="40"/>
  <c r="C371" i="40"/>
  <c r="I340" i="40"/>
  <c r="I381" i="40"/>
  <c r="I150" i="40"/>
  <c r="C112" i="40"/>
  <c r="E207" i="40"/>
  <c r="I130" i="40"/>
  <c r="J230" i="40"/>
  <c r="I72" i="40"/>
  <c r="G38" i="40"/>
  <c r="J60" i="40"/>
  <c r="J30" i="40"/>
  <c r="J487" i="40"/>
  <c r="J160" i="40"/>
  <c r="E252" i="40"/>
  <c r="C374" i="40"/>
  <c r="G114" i="40"/>
  <c r="J475" i="40"/>
  <c r="I81" i="40"/>
  <c r="G392" i="40"/>
  <c r="G52" i="40"/>
  <c r="E216" i="40"/>
  <c r="E268" i="40"/>
  <c r="I236" i="40"/>
  <c r="E5" i="40"/>
  <c r="C377" i="40"/>
  <c r="J66" i="40"/>
  <c r="C316" i="40"/>
  <c r="I376" i="40"/>
  <c r="I335" i="40"/>
  <c r="J124" i="40"/>
  <c r="J358" i="40"/>
  <c r="J135" i="40"/>
  <c r="I224" i="40"/>
  <c r="AP46" i="3"/>
  <c r="G375" i="40"/>
  <c r="G467" i="40"/>
  <c r="G180" i="40"/>
  <c r="G311" i="40"/>
  <c r="G172" i="40"/>
  <c r="AR62" i="3"/>
  <c r="W12" i="45" s="1"/>
  <c r="AN62" i="3"/>
  <c r="T12" i="45"/>
  <c r="AM62" i="3"/>
  <c r="U12" i="45" s="1"/>
  <c r="M112" i="3"/>
  <c r="AA111" i="3" s="1"/>
  <c r="D111" i="3" s="1"/>
  <c r="AG111" i="3" s="1"/>
  <c r="AK62" i="3" a="1"/>
  <c r="AK62" i="3" s="1"/>
  <c r="AQ62" i="3"/>
  <c r="AO62" i="3"/>
  <c r="AT62" i="3"/>
  <c r="V12" i="45" s="1"/>
  <c r="J131" i="40"/>
  <c r="AP62" i="3"/>
  <c r="J333" i="40"/>
  <c r="I391" i="40"/>
  <c r="I486" i="40"/>
  <c r="G59" i="40"/>
  <c r="I209" i="40"/>
  <c r="E231" i="40"/>
  <c r="J485" i="40"/>
  <c r="I465" i="40"/>
  <c r="J343" i="40"/>
  <c r="I366" i="40"/>
  <c r="J249" i="40"/>
  <c r="J162" i="40"/>
  <c r="G123" i="40"/>
  <c r="J292" i="40"/>
  <c r="J191" i="40"/>
  <c r="J384" i="40"/>
  <c r="C327" i="40"/>
  <c r="I121" i="40"/>
  <c r="I89" i="40"/>
  <c r="E213" i="40"/>
  <c r="J110" i="40"/>
  <c r="E11" i="40"/>
  <c r="G288" i="40"/>
  <c r="D338" i="40"/>
  <c r="J274" i="40"/>
  <c r="E222" i="40"/>
  <c r="J44" i="40"/>
  <c r="J409" i="40"/>
  <c r="I415" i="40"/>
  <c r="J303" i="40"/>
  <c r="G87" i="40"/>
  <c r="J280" i="40"/>
  <c r="J99" i="40"/>
  <c r="I334" i="40"/>
  <c r="G47" i="40"/>
  <c r="J88" i="40"/>
  <c r="I270" i="40"/>
  <c r="M103" i="3"/>
  <c r="AA104" i="3" s="1"/>
  <c r="C167" i="31" s="1"/>
  <c r="AS47" i="3"/>
  <c r="G247" i="40"/>
  <c r="G275" i="40"/>
  <c r="G326" i="40"/>
  <c r="G495" i="40"/>
  <c r="BI58" i="3"/>
  <c r="BF58" i="3" s="1"/>
  <c r="BK58" i="3" s="1"/>
  <c r="G225" i="40"/>
  <c r="G413" i="40"/>
  <c r="G355" i="40"/>
  <c r="G174" i="40"/>
  <c r="G402" i="40"/>
  <c r="G438" i="40"/>
  <c r="G434" i="40"/>
  <c r="G349" i="40"/>
  <c r="G263" i="40"/>
  <c r="G223" i="40"/>
  <c r="G234" i="40"/>
  <c r="G246" i="40"/>
  <c r="G250" i="40"/>
  <c r="G400" i="40"/>
  <c r="G345" i="40"/>
  <c r="G440" i="40"/>
  <c r="G170" i="40"/>
  <c r="G269" i="40"/>
  <c r="G240" i="40"/>
  <c r="G459" i="40"/>
  <c r="G169" i="40"/>
  <c r="G193" i="40"/>
  <c r="G324" i="40"/>
  <c r="G238" i="40"/>
  <c r="G196" i="40"/>
  <c r="G301" i="40"/>
  <c r="G352" i="40"/>
  <c r="G468" i="40"/>
  <c r="G274" i="40"/>
  <c r="G310" i="40"/>
  <c r="G205" i="40"/>
  <c r="G262" i="40"/>
  <c r="F287" i="40"/>
  <c r="G179" i="40"/>
  <c r="G443" i="40"/>
  <c r="G182" i="40"/>
  <c r="G448" i="40"/>
  <c r="G419" i="40"/>
  <c r="G220" i="40"/>
  <c r="G368" i="40"/>
  <c r="G416" i="40"/>
  <c r="G202" i="40"/>
  <c r="G478" i="40"/>
  <c r="G222" i="40"/>
  <c r="G378" i="40"/>
  <c r="G181" i="40"/>
  <c r="G239" i="40"/>
  <c r="G292" i="40"/>
  <c r="G354" i="40"/>
  <c r="G278" i="40"/>
  <c r="G446" i="40"/>
  <c r="G249" i="40"/>
  <c r="G437" i="40"/>
  <c r="G189" i="40"/>
  <c r="G370" i="40"/>
  <c r="G192" i="40"/>
  <c r="G190" i="40"/>
  <c r="G488" i="40"/>
  <c r="G178" i="40"/>
  <c r="G227" i="40"/>
  <c r="G284" i="40"/>
  <c r="G329" i="40"/>
  <c r="G450" i="40"/>
  <c r="G428" i="40"/>
  <c r="G358" i="40"/>
  <c r="G463" i="40"/>
  <c r="G235" i="40"/>
  <c r="G414" i="40"/>
  <c r="G219" i="40"/>
  <c r="G281" i="40"/>
  <c r="G293" i="40"/>
  <c r="G346" i="40"/>
  <c r="G452" i="40"/>
  <c r="G363" i="40"/>
  <c r="G184" i="40"/>
  <c r="G383" i="40"/>
  <c r="G282" i="40"/>
  <c r="G286" i="40"/>
  <c r="G289" i="40"/>
  <c r="G258" i="40"/>
  <c r="G475" i="40"/>
  <c r="G421" i="40"/>
  <c r="G394" i="40"/>
  <c r="G265" i="40"/>
  <c r="G401" i="40"/>
  <c r="F342" i="40"/>
  <c r="F288" i="40"/>
  <c r="G404" i="40"/>
  <c r="G444" i="40"/>
  <c r="G351" i="40"/>
  <c r="G305" i="40"/>
  <c r="G445" i="40"/>
  <c r="G244" i="40"/>
  <c r="G385" i="40"/>
  <c r="G353" i="40"/>
  <c r="G406" i="40"/>
  <c r="G433" i="40"/>
  <c r="G175" i="40"/>
  <c r="G335" i="40"/>
  <c r="G356" i="40"/>
  <c r="G339" i="40"/>
  <c r="G285" i="40"/>
  <c r="G323" i="40"/>
  <c r="G233" i="40"/>
  <c r="G319" i="40"/>
  <c r="G403" i="40"/>
  <c r="G340" i="40"/>
  <c r="G266" i="40"/>
  <c r="G420" i="40"/>
  <c r="G188" i="40"/>
  <c r="G218" i="40"/>
  <c r="G408" i="40"/>
  <c r="G228" i="40"/>
  <c r="G423" i="40"/>
  <c r="G432" i="40"/>
  <c r="G464" i="40"/>
  <c r="G167" i="40"/>
  <c r="G248" i="40"/>
  <c r="F294" i="40"/>
  <c r="G411" i="40"/>
  <c r="G318" i="40"/>
  <c r="G381" i="40"/>
  <c r="G264" i="40"/>
  <c r="G424" i="40"/>
  <c r="G362" i="40"/>
  <c r="G273" i="40"/>
  <c r="G369" i="40"/>
  <c r="G304" i="40"/>
  <c r="G477" i="40"/>
  <c r="G348" i="40"/>
  <c r="G417" i="40"/>
  <c r="G379" i="40"/>
  <c r="G457" i="40"/>
  <c r="G412" i="40"/>
  <c r="G241" i="40"/>
  <c r="G173" i="40"/>
  <c r="G200" i="40"/>
  <c r="G366" i="40"/>
  <c r="F296" i="40"/>
  <c r="F295" i="40"/>
  <c r="G469" i="40"/>
  <c r="G187" i="40"/>
  <c r="G260" i="40"/>
  <c r="G325" i="40"/>
  <c r="G377" i="40"/>
  <c r="F297" i="40"/>
  <c r="G242" i="40"/>
  <c r="G418" i="40"/>
  <c r="G195" i="40"/>
  <c r="G259" i="40"/>
  <c r="G382" i="40"/>
  <c r="G268" i="40"/>
  <c r="G359" i="40"/>
  <c r="G426" i="40"/>
  <c r="G201" i="40"/>
  <c r="G232" i="40"/>
  <c r="G482" i="40"/>
  <c r="G456" i="40"/>
  <c r="G254" i="40"/>
  <c r="G341" i="40"/>
  <c r="G209" i="40"/>
  <c r="G185" i="40"/>
  <c r="G442" i="40"/>
  <c r="G191" i="40"/>
  <c r="F168" i="40"/>
  <c r="G215" i="40"/>
  <c r="G333" i="40"/>
  <c r="G484" i="40"/>
  <c r="G308" i="40"/>
  <c r="G245" i="40"/>
  <c r="G194" i="40"/>
  <c r="G384" i="40"/>
  <c r="G237" i="40"/>
  <c r="F398" i="40"/>
  <c r="G213" i="40"/>
  <c r="G317" i="40"/>
  <c r="G271" i="40"/>
  <c r="G483" i="40"/>
  <c r="F300" i="40"/>
  <c r="G320" i="40"/>
  <c r="G197" i="40"/>
  <c r="G367" i="40"/>
  <c r="G337" i="40"/>
  <c r="G494" i="40"/>
  <c r="G207" i="40"/>
  <c r="G486" i="40"/>
  <c r="G224" i="40"/>
  <c r="G302" i="40"/>
  <c r="G217" i="40"/>
  <c r="G210" i="40"/>
  <c r="G472" i="40"/>
  <c r="G376" i="40"/>
  <c r="G451" i="40"/>
  <c r="G198" i="40"/>
  <c r="G465" i="40"/>
  <c r="G429" i="40"/>
  <c r="G390" i="40"/>
  <c r="G283" i="40"/>
  <c r="G230" i="40"/>
  <c r="F392" i="40"/>
  <c r="G470" i="40"/>
  <c r="G399" i="40"/>
  <c r="G415" i="40"/>
  <c r="G280" i="40"/>
  <c r="G272" i="40"/>
  <c r="G357" i="40"/>
  <c r="F336" i="40"/>
  <c r="G261" i="40"/>
  <c r="G328" i="40"/>
  <c r="G203" i="40"/>
  <c r="G257" i="40"/>
  <c r="G255" i="40"/>
  <c r="G474" i="40"/>
  <c r="G312" i="40"/>
  <c r="G427" i="40"/>
  <c r="F298" i="40"/>
  <c r="G405" i="40"/>
  <c r="G277" i="40"/>
  <c r="G270" i="40"/>
  <c r="G491" i="40"/>
  <c r="G455" i="40"/>
  <c r="G422" i="40"/>
  <c r="G407" i="40"/>
  <c r="G331" i="40"/>
  <c r="G226" i="40"/>
  <c r="G466" i="40"/>
  <c r="G489" i="40"/>
  <c r="G396" i="40"/>
  <c r="G361" i="40"/>
  <c r="G454" i="40"/>
  <c r="G211" i="40"/>
  <c r="G373" i="40"/>
  <c r="G204" i="40"/>
  <c r="G473" i="40"/>
  <c r="G338" i="40"/>
  <c r="G314" i="40"/>
  <c r="G344" i="40"/>
  <c r="G462" i="40"/>
  <c r="G441" i="40"/>
  <c r="G290" i="40"/>
  <c r="G208" i="40"/>
  <c r="G231" i="40"/>
  <c r="G315" i="40"/>
  <c r="G309" i="40"/>
  <c r="G431" i="40"/>
  <c r="G410" i="40"/>
  <c r="G176" i="40"/>
  <c r="G276" i="40"/>
  <c r="G279" i="40"/>
  <c r="G330" i="40"/>
  <c r="G430" i="40"/>
  <c r="G453" i="40"/>
  <c r="G435" i="40"/>
  <c r="G216" i="40"/>
  <c r="G460" i="40"/>
  <c r="G229" i="40"/>
  <c r="G380" i="40"/>
  <c r="G347" i="40"/>
  <c r="G303" i="40"/>
  <c r="G436" i="40"/>
  <c r="G316" i="40"/>
  <c r="G387" i="40"/>
  <c r="G493" i="40"/>
  <c r="G449" i="40"/>
  <c r="G183" i="40"/>
  <c r="G471" i="40"/>
  <c r="G350" i="40"/>
  <c r="G439" i="40"/>
  <c r="G397" i="40"/>
  <c r="G334" i="40"/>
  <c r="G485" i="40"/>
  <c r="G343" i="40"/>
  <c r="G476" i="40"/>
  <c r="G409" i="40"/>
  <c r="G388" i="40"/>
  <c r="G447" i="40"/>
  <c r="G393" i="40"/>
  <c r="G256" i="40"/>
  <c r="G206" i="40"/>
  <c r="G480" i="40"/>
  <c r="G307" i="40"/>
  <c r="G391" i="40"/>
  <c r="G479" i="40"/>
  <c r="G461" i="40"/>
  <c r="G360" i="40"/>
  <c r="G199" i="40"/>
  <c r="F299" i="40"/>
  <c r="G327" i="40"/>
  <c r="I421" i="40"/>
  <c r="G68" i="40"/>
  <c r="I155" i="40"/>
  <c r="G62" i="40"/>
  <c r="J219" i="40"/>
  <c r="G65" i="40"/>
  <c r="I456" i="40"/>
  <c r="J228" i="40"/>
  <c r="C57" i="40"/>
  <c r="I18" i="40"/>
  <c r="J471" i="40"/>
  <c r="I349" i="40"/>
  <c r="J389" i="40"/>
  <c r="J75" i="40"/>
  <c r="AR46" i="3"/>
  <c r="E19" i="40"/>
  <c r="J269" i="40"/>
  <c r="G49" i="40"/>
  <c r="J251" i="40"/>
  <c r="G287" i="40"/>
  <c r="E169" i="40"/>
  <c r="I320" i="40"/>
  <c r="G306" i="40"/>
  <c r="G63" i="40"/>
  <c r="J17" i="40"/>
  <c r="G342" i="40"/>
  <c r="E258" i="40"/>
  <c r="J264" i="40"/>
  <c r="J375" i="40"/>
  <c r="J139" i="40"/>
  <c r="E234" i="40"/>
  <c r="E237" i="40"/>
  <c r="J481" i="40"/>
  <c r="J35" i="40"/>
  <c r="I431" i="40"/>
  <c r="E26" i="40"/>
  <c r="C289" i="40"/>
  <c r="J319" i="40"/>
  <c r="J364" i="40"/>
  <c r="I313" i="40"/>
  <c r="J414" i="40"/>
  <c r="I385" i="40"/>
  <c r="J223" i="40"/>
  <c r="I145" i="40"/>
  <c r="E190" i="40"/>
  <c r="G93" i="40"/>
  <c r="I220" i="40"/>
  <c r="I344" i="40"/>
  <c r="J259" i="40"/>
  <c r="I187" i="40"/>
  <c r="D443" i="40"/>
  <c r="G372" i="40"/>
  <c r="G365" i="40"/>
  <c r="G251" i="40"/>
  <c r="G481" i="40"/>
  <c r="F306" i="40"/>
  <c r="AN46" i="3"/>
  <c r="AT46" i="3"/>
  <c r="J44" i="45" s="1"/>
  <c r="H44" i="45"/>
  <c r="J235" i="40"/>
  <c r="J464" i="40"/>
  <c r="G117" i="40"/>
  <c r="J416" i="40"/>
  <c r="I470" i="40"/>
  <c r="G91" i="40"/>
  <c r="D323" i="40"/>
  <c r="E175" i="40"/>
  <c r="E210" i="40"/>
  <c r="J469" i="40"/>
  <c r="J353" i="40"/>
  <c r="J307" i="40"/>
  <c r="C205" i="40"/>
  <c r="C318" i="40"/>
  <c r="I174" i="40"/>
  <c r="I441" i="40"/>
  <c r="I45" i="40"/>
  <c r="E194" i="40"/>
  <c r="I36" i="40"/>
  <c r="J350" i="40"/>
  <c r="J80" i="40"/>
  <c r="J434" i="40"/>
  <c r="G111" i="40"/>
  <c r="J451" i="40"/>
  <c r="I215" i="40"/>
  <c r="E21" i="40"/>
  <c r="J53" i="40"/>
  <c r="G96" i="40"/>
  <c r="I275" i="40"/>
  <c r="G398" i="40"/>
  <c r="C177" i="40"/>
  <c r="E239" i="40"/>
  <c r="E27" i="40"/>
  <c r="G148" i="40"/>
  <c r="I299" i="40"/>
  <c r="E34" i="40"/>
  <c r="G132" i="40"/>
  <c r="E23" i="40"/>
  <c r="C427" i="40"/>
  <c r="AS46" i="3"/>
  <c r="G332" i="40"/>
  <c r="G364" i="40"/>
  <c r="G492" i="40"/>
  <c r="G236" i="40"/>
  <c r="G313" i="40"/>
  <c r="AT73" i="3"/>
  <c r="V23" i="45" s="1"/>
  <c r="AR73" i="3"/>
  <c r="AM73" i="3"/>
  <c r="U23" i="45" s="1"/>
  <c r="AO73" i="3"/>
  <c r="AS73" i="3"/>
  <c r="AQ73" i="3"/>
  <c r="AN73" i="3"/>
  <c r="AK73" i="3" a="1"/>
  <c r="AK73" i="3" s="1"/>
  <c r="AP73" i="3"/>
  <c r="I125" i="40"/>
  <c r="I104" i="40"/>
  <c r="J455" i="40"/>
  <c r="C372" i="40"/>
  <c r="J370" i="40"/>
  <c r="J495" i="40"/>
  <c r="G32" i="40"/>
  <c r="J71" i="40"/>
  <c r="J282" i="40"/>
  <c r="J491" i="40"/>
  <c r="G56" i="40"/>
  <c r="E3" i="40"/>
  <c r="D408" i="40"/>
  <c r="I477" i="40"/>
  <c r="I400" i="40"/>
  <c r="E20" i="40"/>
  <c r="I10" i="40"/>
  <c r="E172" i="40"/>
  <c r="I476" i="40"/>
  <c r="C383" i="40"/>
  <c r="J195" i="40"/>
  <c r="AM46" i="3"/>
  <c r="I44" i="45" s="1"/>
  <c r="G252" i="40"/>
  <c r="G253" i="40"/>
  <c r="G425" i="40"/>
  <c r="G389" i="40"/>
  <c r="G321" i="40"/>
  <c r="AK86" i="3" a="1"/>
  <c r="AK86" i="3" s="1"/>
  <c r="AM86" i="3"/>
  <c r="U36" i="45" s="1"/>
  <c r="AT86" i="3"/>
  <c r="V36" i="45" s="1"/>
  <c r="AS86" i="3"/>
  <c r="AO86" i="3"/>
  <c r="M115" i="3"/>
  <c r="AA116" i="3" s="1"/>
  <c r="D116" i="3" s="1"/>
  <c r="AG116" i="3" s="1"/>
  <c r="AP86" i="3"/>
  <c r="AR86" i="3"/>
  <c r="T36" i="45"/>
  <c r="AQ86" i="3"/>
  <c r="I422" i="40"/>
  <c r="D119" i="40"/>
  <c r="G83" i="40"/>
  <c r="J115" i="40"/>
  <c r="I354" i="40"/>
  <c r="E168" i="40"/>
  <c r="E14" i="40"/>
  <c r="I54" i="40"/>
  <c r="J82" i="40"/>
  <c r="G74" i="40"/>
  <c r="C85" i="40"/>
  <c r="I192" i="40"/>
  <c r="I201" i="40"/>
  <c r="I241" i="40"/>
  <c r="E2" i="40"/>
  <c r="D463" i="40"/>
  <c r="I396" i="40"/>
  <c r="E243" i="40"/>
  <c r="I293" i="40"/>
  <c r="I410" i="40"/>
  <c r="I450" i="40"/>
  <c r="I457" i="40"/>
  <c r="E167" i="40"/>
  <c r="J108" i="40"/>
  <c r="I435" i="40"/>
  <c r="I67" i="40"/>
  <c r="J186" i="40"/>
  <c r="I304" i="40"/>
  <c r="J103" i="40"/>
  <c r="I61" i="40"/>
  <c r="I140" i="40"/>
  <c r="I136" i="40"/>
  <c r="C433" i="40"/>
  <c r="I100" i="40"/>
  <c r="E188" i="40"/>
  <c r="I390" i="40"/>
  <c r="J94" i="40"/>
  <c r="J180" i="40"/>
  <c r="G295" i="40"/>
  <c r="E176" i="40"/>
  <c r="E4" i="40"/>
  <c r="J39" i="40"/>
  <c r="G50" i="40"/>
  <c r="J314" i="40"/>
  <c r="E254" i="40"/>
  <c r="J276" i="40"/>
  <c r="I405" i="40"/>
  <c r="G84" i="40"/>
  <c r="J399" i="40"/>
  <c r="E179" i="40"/>
  <c r="I181" i="40"/>
  <c r="E8" i="40"/>
  <c r="AK46" i="3" a="1"/>
  <c r="AK46" i="3" s="1"/>
  <c r="AN86" i="3"/>
  <c r="G496" i="40"/>
  <c r="G267" i="40"/>
  <c r="G171" i="40"/>
  <c r="G212" i="40"/>
  <c r="G214" i="40"/>
  <c r="AQ55" i="3"/>
  <c r="AK55" i="3" a="1"/>
  <c r="AK55" i="3" s="1"/>
  <c r="AM16" i="3"/>
  <c r="I14" i="45" s="1"/>
  <c r="C133" i="40"/>
  <c r="C182" i="40"/>
  <c r="C28" i="40"/>
  <c r="C16" i="40"/>
  <c r="D355" i="40"/>
  <c r="C303" i="40"/>
  <c r="C215" i="40"/>
  <c r="J423" i="40"/>
  <c r="I230" i="40"/>
  <c r="C74" i="40"/>
  <c r="C72" i="40"/>
  <c r="C2" i="40"/>
  <c r="J272" i="40"/>
  <c r="C49" i="40"/>
  <c r="C341" i="40"/>
  <c r="E280" i="40"/>
  <c r="J356" i="40"/>
  <c r="C306" i="40"/>
  <c r="C54" i="40"/>
  <c r="C362" i="40"/>
  <c r="C477" i="40"/>
  <c r="D491" i="40"/>
  <c r="C134" i="40"/>
  <c r="C138" i="40"/>
  <c r="E256" i="40"/>
  <c r="G157" i="40"/>
  <c r="C363" i="40"/>
  <c r="E201" i="40"/>
  <c r="E33" i="40"/>
  <c r="C168" i="40"/>
  <c r="J496" i="40"/>
  <c r="C75" i="40"/>
  <c r="C336" i="40"/>
  <c r="I493" i="40"/>
  <c r="E273" i="40"/>
  <c r="I425" i="40"/>
  <c r="C145" i="40"/>
  <c r="C312" i="40"/>
  <c r="C309" i="40"/>
  <c r="I426" i="40"/>
  <c r="C420" i="40"/>
  <c r="AO96" i="3"/>
  <c r="AR96" i="3"/>
  <c r="AO17" i="3"/>
  <c r="AM80" i="3"/>
  <c r="U30" i="45" s="1"/>
  <c r="AN8" i="3"/>
  <c r="AM8" i="3"/>
  <c r="I6" i="45" s="1"/>
  <c r="AM55" i="3"/>
  <c r="U5" i="45" s="1"/>
  <c r="AS55" i="3"/>
  <c r="W5" i="45" s="1"/>
  <c r="AO16" i="3"/>
  <c r="G150" i="40"/>
  <c r="I164" i="40"/>
  <c r="C171" i="40"/>
  <c r="E269" i="40"/>
  <c r="C94" i="40"/>
  <c r="I311" i="40"/>
  <c r="C70" i="40"/>
  <c r="C476" i="40"/>
  <c r="C313" i="40"/>
  <c r="I357" i="40"/>
  <c r="C392" i="40"/>
  <c r="C105" i="40"/>
  <c r="C473" i="40"/>
  <c r="C183" i="40"/>
  <c r="D190" i="40"/>
  <c r="E253" i="40"/>
  <c r="C13" i="40"/>
  <c r="J158" i="40"/>
  <c r="C213" i="40"/>
  <c r="C81" i="40"/>
  <c r="C80" i="40"/>
  <c r="C418" i="40"/>
  <c r="E255" i="40"/>
  <c r="I107" i="40"/>
  <c r="D274" i="40"/>
  <c r="C472" i="40"/>
  <c r="I153" i="40"/>
  <c r="C170" i="40"/>
  <c r="C100" i="40"/>
  <c r="C10" i="40"/>
  <c r="C68" i="40"/>
  <c r="I279" i="40"/>
  <c r="E35" i="40"/>
  <c r="D358" i="40"/>
  <c r="C305" i="40"/>
  <c r="C195" i="40"/>
  <c r="E217" i="40"/>
  <c r="C421" i="40"/>
  <c r="J226" i="40"/>
  <c r="C417" i="40"/>
  <c r="J492" i="40"/>
  <c r="AS96" i="3"/>
  <c r="AT96" i="3"/>
  <c r="V46" i="45" s="1"/>
  <c r="AN17" i="3"/>
  <c r="AQ80" i="3"/>
  <c r="AN55" i="3"/>
  <c r="N116" i="3"/>
  <c r="AF114" i="3" s="1"/>
  <c r="C177" i="31" s="1"/>
  <c r="H14" i="45"/>
  <c r="C223" i="40"/>
  <c r="G161" i="40"/>
  <c r="D411" i="40"/>
  <c r="I368" i="40"/>
  <c r="C14" i="40"/>
  <c r="C340" i="40"/>
  <c r="C71" i="40"/>
  <c r="C91" i="40"/>
  <c r="C339" i="40"/>
  <c r="I369" i="40"/>
  <c r="I403" i="40"/>
  <c r="D485" i="40"/>
  <c r="C97" i="40"/>
  <c r="C92" i="40"/>
  <c r="C185" i="40"/>
  <c r="C187" i="40"/>
  <c r="J78" i="40"/>
  <c r="C173" i="40"/>
  <c r="C65" i="40"/>
  <c r="I416" i="40"/>
  <c r="C400" i="40"/>
  <c r="C140" i="40"/>
  <c r="E228" i="40"/>
  <c r="I82" i="40"/>
  <c r="J488" i="40"/>
  <c r="J402" i="40"/>
  <c r="I350" i="40"/>
  <c r="C216" i="40"/>
  <c r="D470" i="40"/>
  <c r="C141" i="40"/>
  <c r="C260" i="40"/>
  <c r="C194" i="40"/>
  <c r="C474" i="40"/>
  <c r="D359" i="40"/>
  <c r="J467" i="40"/>
  <c r="C404" i="40"/>
  <c r="I479" i="40"/>
  <c r="C96" i="40"/>
  <c r="C67" i="40"/>
  <c r="C69" i="40"/>
  <c r="E265" i="40"/>
  <c r="C51" i="40"/>
  <c r="AK96" i="3" a="1"/>
  <c r="AK96" i="3" s="1"/>
  <c r="H15" i="45"/>
  <c r="AP80" i="3"/>
  <c r="AP8" i="3"/>
  <c r="AT55" i="3"/>
  <c r="V5" i="45" s="1"/>
  <c r="AQ16" i="3"/>
  <c r="C101" i="40"/>
  <c r="D34" i="40"/>
  <c r="C393" i="40"/>
  <c r="E41" i="40"/>
  <c r="E286" i="40"/>
  <c r="E37" i="40"/>
  <c r="I481" i="40"/>
  <c r="C354" i="40"/>
  <c r="C17" i="40"/>
  <c r="D466" i="40"/>
  <c r="C99" i="40"/>
  <c r="C222" i="40"/>
  <c r="E276" i="40"/>
  <c r="C52" i="40"/>
  <c r="C252" i="40"/>
  <c r="I370" i="40"/>
  <c r="E197" i="40"/>
  <c r="C364" i="40"/>
  <c r="I347" i="40"/>
  <c r="C419" i="40"/>
  <c r="D155" i="40"/>
  <c r="J278" i="40"/>
  <c r="J163" i="40"/>
  <c r="C221" i="40"/>
  <c r="C196" i="40"/>
  <c r="I110" i="40"/>
  <c r="I282" i="40"/>
  <c r="C353" i="40"/>
  <c r="C66" i="40"/>
  <c r="C463" i="40"/>
  <c r="C136" i="40"/>
  <c r="C295" i="40"/>
  <c r="C76" i="40"/>
  <c r="C50" i="40"/>
  <c r="C31" i="40"/>
  <c r="C465" i="40"/>
  <c r="E267" i="40"/>
  <c r="I314" i="40"/>
  <c r="I487" i="40"/>
  <c r="C12" i="40"/>
  <c r="C345" i="40"/>
  <c r="C348" i="40"/>
  <c r="T46" i="45"/>
  <c r="AR17" i="3"/>
  <c r="AT80" i="3"/>
  <c r="V30" i="45" s="1"/>
  <c r="AO8" i="3"/>
  <c r="AP55" i="3"/>
  <c r="AK16" i="3" a="1"/>
  <c r="AK16" i="3" s="1"/>
  <c r="I46" i="40"/>
  <c r="C352" i="40"/>
  <c r="I199" i="40"/>
  <c r="C212" i="40"/>
  <c r="C399" i="40"/>
  <c r="C210" i="40"/>
  <c r="D268" i="40"/>
  <c r="C7" i="40"/>
  <c r="C184" i="40"/>
  <c r="C299" i="40"/>
  <c r="C462" i="40"/>
  <c r="C307" i="40"/>
  <c r="I480" i="40"/>
  <c r="J165" i="40"/>
  <c r="C62" i="40"/>
  <c r="C296" i="40"/>
  <c r="J412" i="40"/>
  <c r="C26" i="40"/>
  <c r="D254" i="40"/>
  <c r="I266" i="40"/>
  <c r="G149" i="40"/>
  <c r="I43" i="40"/>
  <c r="D482" i="40"/>
  <c r="J478" i="40"/>
  <c r="E270" i="40"/>
  <c r="C396" i="40"/>
  <c r="J483" i="40"/>
  <c r="C103" i="40"/>
  <c r="C422" i="40"/>
  <c r="I484" i="40"/>
  <c r="C259" i="40"/>
  <c r="E36" i="40"/>
  <c r="E38" i="40"/>
  <c r="C361" i="40"/>
  <c r="C9" i="40"/>
  <c r="C304" i="40"/>
  <c r="C343" i="40"/>
  <c r="C48" i="40"/>
  <c r="C95" i="40"/>
  <c r="J262" i="40"/>
  <c r="E220" i="40"/>
  <c r="AN96" i="3"/>
  <c r="C124" i="31" s="1"/>
  <c r="AP17" i="3"/>
  <c r="T30" i="45"/>
  <c r="AS80" i="3"/>
  <c r="AK8" i="3" a="1"/>
  <c r="AK8" i="3" s="1"/>
  <c r="T5" i="45"/>
  <c r="AN16" i="3"/>
  <c r="I79" i="40"/>
  <c r="I227" i="40"/>
  <c r="C77" i="40"/>
  <c r="D469" i="40"/>
  <c r="I162" i="40"/>
  <c r="J42" i="40"/>
  <c r="C257" i="40"/>
  <c r="C475" i="40"/>
  <c r="C407" i="40"/>
  <c r="C410" i="40"/>
  <c r="C214" i="40"/>
  <c r="C108" i="40"/>
  <c r="J106" i="40"/>
  <c r="C186" i="40"/>
  <c r="C211" i="40"/>
  <c r="C298" i="40"/>
  <c r="D154" i="40"/>
  <c r="C344" i="40"/>
  <c r="E219" i="40"/>
  <c r="C4" i="40"/>
  <c r="D486" i="40"/>
  <c r="C351" i="40"/>
  <c r="C308" i="40"/>
  <c r="C338" i="40"/>
  <c r="I156" i="40"/>
  <c r="E284" i="40"/>
  <c r="C366" i="40"/>
  <c r="J283" i="40"/>
  <c r="C174" i="40"/>
  <c r="I468" i="40"/>
  <c r="C398" i="40"/>
  <c r="C98" i="40"/>
  <c r="C342" i="40"/>
  <c r="E200" i="40"/>
  <c r="D415" i="40"/>
  <c r="C401" i="40"/>
  <c r="D414" i="40"/>
  <c r="C395" i="40"/>
  <c r="C294" i="40"/>
  <c r="C104" i="40"/>
  <c r="E191" i="40"/>
  <c r="AM96" i="3"/>
  <c r="U46" i="45" s="1"/>
  <c r="AQ17" i="3"/>
  <c r="AR80" i="3"/>
  <c r="AN80" i="3"/>
  <c r="AS8" i="3"/>
  <c r="AS16" i="3"/>
  <c r="K14" i="45" s="1"/>
  <c r="C337" i="40"/>
  <c r="C73" i="40"/>
  <c r="I202" i="40"/>
  <c r="C137" i="40"/>
  <c r="C258" i="40"/>
  <c r="C63" i="40"/>
  <c r="E277" i="40"/>
  <c r="J367" i="40"/>
  <c r="C224" i="40"/>
  <c r="I471" i="40"/>
  <c r="I406" i="40"/>
  <c r="E261" i="40"/>
  <c r="E225" i="40"/>
  <c r="I360" i="40"/>
  <c r="C135" i="40"/>
  <c r="C193" i="40"/>
  <c r="E32" i="40"/>
  <c r="C29" i="40"/>
  <c r="C464" i="40"/>
  <c r="I494" i="40"/>
  <c r="C300" i="40"/>
  <c r="G160" i="40"/>
  <c r="C5" i="40"/>
  <c r="C139" i="40"/>
  <c r="I159" i="40"/>
  <c r="D218" i="40"/>
  <c r="C365" i="40"/>
  <c r="C6" i="40"/>
  <c r="E45" i="40"/>
  <c r="J152" i="40"/>
  <c r="J198" i="40"/>
  <c r="E40" i="40"/>
  <c r="I166" i="40"/>
  <c r="J285" i="40"/>
  <c r="G147" i="40"/>
  <c r="D148" i="40"/>
  <c r="E39" i="40"/>
  <c r="C169" i="40"/>
  <c r="I424" i="40"/>
  <c r="J490" i="40"/>
  <c r="I146" i="40"/>
  <c r="AS17" i="3"/>
  <c r="AQ8" i="3"/>
  <c r="AT8" i="3"/>
  <c r="J6" i="45" s="1"/>
  <c r="BF59" i="3"/>
  <c r="BJ59" i="3" s="1"/>
  <c r="W14" i="45"/>
  <c r="BF64" i="3"/>
  <c r="BJ64" i="3" s="1"/>
  <c r="BF61" i="3"/>
  <c r="BJ61" i="3" s="1"/>
  <c r="BF62" i="3"/>
  <c r="BF68" i="3"/>
  <c r="BE68" i="3" s="1"/>
  <c r="BR68" i="3" s="1"/>
  <c r="BF67" i="3"/>
  <c r="BJ67" i="3" s="1"/>
  <c r="BE64" i="3"/>
  <c r="BR64" i="3" s="1"/>
  <c r="BE65" i="3"/>
  <c r="BR65" i="3" s="1"/>
  <c r="BK60" i="3"/>
  <c r="BJ60" i="3"/>
  <c r="BJ62" i="3"/>
  <c r="BK66" i="3"/>
  <c r="BE61" i="3"/>
  <c r="BR61" i="3" s="1"/>
  <c r="BK59" i="3"/>
  <c r="BK61" i="3"/>
  <c r="BK65" i="3"/>
  <c r="BK64" i="3"/>
  <c r="BK68" i="3"/>
  <c r="BJ68" i="3"/>
  <c r="BE59" i="3"/>
  <c r="BR59" i="3" s="1"/>
  <c r="BK63" i="3"/>
  <c r="BJ69" i="3"/>
  <c r="BK69" i="3"/>
  <c r="AG115" i="3"/>
  <c r="M126" i="3"/>
  <c r="AA126" i="3" s="1"/>
  <c r="AG114" i="3"/>
  <c r="N126" i="3"/>
  <c r="AF126" i="3" s="1"/>
  <c r="M127" i="3"/>
  <c r="AA127" i="3" s="1"/>
  <c r="N120" i="3"/>
  <c r="AF121" i="3" s="1"/>
  <c r="AG106" i="3"/>
  <c r="AG103" i="3"/>
  <c r="M120" i="3"/>
  <c r="AA121" i="3" s="1"/>
  <c r="M122" i="3"/>
  <c r="AA122" i="3" s="1"/>
  <c r="D122" i="3" s="1"/>
  <c r="AG102" i="3"/>
  <c r="C136" i="31"/>
  <c r="K4" i="45"/>
  <c r="K28" i="45"/>
  <c r="W13" i="45"/>
  <c r="W39" i="45"/>
  <c r="W6" i="45"/>
  <c r="W22" i="45"/>
  <c r="W20" i="45"/>
  <c r="K39" i="45"/>
  <c r="K46" i="45"/>
  <c r="W31" i="45"/>
  <c r="K30" i="45"/>
  <c r="W45" i="45"/>
  <c r="W38" i="45"/>
  <c r="W44" i="45"/>
  <c r="K20" i="45"/>
  <c r="W47" i="45"/>
  <c r="K36" i="45"/>
  <c r="C143" i="31"/>
  <c r="AA42" i="45"/>
  <c r="K31" i="45"/>
  <c r="C91" i="31"/>
  <c r="C90" i="31"/>
  <c r="C89" i="31"/>
  <c r="C88" i="31"/>
  <c r="AA6" i="45"/>
  <c r="C135" i="31"/>
  <c r="K21" i="45"/>
  <c r="C144" i="31"/>
  <c r="AA39" i="45"/>
  <c r="W7" i="45"/>
  <c r="C139" i="31"/>
  <c r="AA21" i="45"/>
  <c r="C150" i="31"/>
  <c r="AA31" i="45"/>
  <c r="B168" i="31"/>
  <c r="C134" i="31"/>
  <c r="AA30" i="45"/>
  <c r="C168" i="31"/>
  <c r="C132" i="31"/>
  <c r="AA3" i="45"/>
  <c r="AA27" i="45"/>
  <c r="C131" i="31"/>
  <c r="K37" i="45"/>
  <c r="AA13" i="45"/>
  <c r="C149" i="31"/>
  <c r="K47" i="45"/>
  <c r="K29" i="45"/>
  <c r="C142" i="31" l="1"/>
  <c r="C94" i="31"/>
  <c r="C93" i="31"/>
  <c r="C92" i="31"/>
  <c r="AA45" i="45"/>
  <c r="C157" i="31"/>
  <c r="D112" i="3"/>
  <c r="AG112" i="3" s="1"/>
  <c r="C83" i="31"/>
  <c r="AA36" i="45"/>
  <c r="AG108" i="3"/>
  <c r="C114" i="31"/>
  <c r="C137" i="31"/>
  <c r="C178" i="31"/>
  <c r="C112" i="31"/>
  <c r="W15" i="45"/>
  <c r="AA40" i="45"/>
  <c r="B178" i="31"/>
  <c r="W29" i="45"/>
  <c r="C109" i="31"/>
  <c r="C108" i="31"/>
  <c r="C159" i="31"/>
  <c r="AA43" i="45"/>
  <c r="B177" i="31"/>
  <c r="AG105" i="3"/>
  <c r="W4" i="45"/>
  <c r="C105" i="31"/>
  <c r="C110" i="31"/>
  <c r="C111" i="31"/>
  <c r="W30" i="45"/>
  <c r="W21" i="45"/>
  <c r="W23" i="45"/>
  <c r="BE63" i="3"/>
  <c r="BR63" i="3" s="1"/>
  <c r="K13" i="45"/>
  <c r="BL63" i="3"/>
  <c r="K5" i="45"/>
  <c r="C118" i="31"/>
  <c r="K6" i="45"/>
  <c r="C117" i="31"/>
  <c r="C175" i="31"/>
  <c r="AA24" i="45"/>
  <c r="D121" i="3"/>
  <c r="AG121" i="3" s="1"/>
  <c r="AG109" i="3"/>
  <c r="C119" i="31"/>
  <c r="AA15" i="45"/>
  <c r="C138" i="31"/>
  <c r="C141" i="31"/>
  <c r="W37" i="45"/>
  <c r="C104" i="31"/>
  <c r="C86" i="31"/>
  <c r="C122" i="31"/>
  <c r="C116" i="31"/>
  <c r="C126" i="31"/>
  <c r="C125" i="31"/>
  <c r="W46" i="45"/>
  <c r="C127" i="31"/>
  <c r="W36" i="45"/>
  <c r="N127" i="3"/>
  <c r="AF127" i="3" s="1"/>
  <c r="C197" i="31" s="1"/>
  <c r="C101" i="31"/>
  <c r="B167" i="31"/>
  <c r="C146" i="31"/>
  <c r="C82" i="31"/>
  <c r="C156" i="31"/>
  <c r="C87" i="31"/>
  <c r="C145" i="31"/>
  <c r="AA10" i="45"/>
  <c r="C80" i="31"/>
  <c r="C97" i="31"/>
  <c r="K15" i="45"/>
  <c r="K44" i="45"/>
  <c r="C81" i="31"/>
  <c r="C103" i="31"/>
  <c r="C98" i="31"/>
  <c r="D104" i="3"/>
  <c r="AG104" i="3" s="1"/>
  <c r="C84" i="31"/>
  <c r="B165" i="31"/>
  <c r="AA12" i="45"/>
  <c r="C96" i="31"/>
  <c r="M121" i="3"/>
  <c r="AA120" i="3" s="1"/>
  <c r="AA48" i="45"/>
  <c r="C164" i="31"/>
  <c r="C133" i="31"/>
  <c r="B164" i="31"/>
  <c r="K38" i="45"/>
  <c r="C123" i="31"/>
  <c r="C107" i="31"/>
  <c r="C106" i="31"/>
  <c r="BL65" i="3"/>
  <c r="C120" i="31"/>
  <c r="C121" i="31"/>
  <c r="K45" i="45"/>
  <c r="C102" i="31"/>
  <c r="C100" i="31"/>
  <c r="C165" i="31"/>
  <c r="AA28" i="45"/>
  <c r="C115" i="31"/>
  <c r="C113" i="31"/>
  <c r="BE66" i="3"/>
  <c r="BR66" i="3" s="1"/>
  <c r="C140" i="31"/>
  <c r="C174" i="31"/>
  <c r="AA18" i="45"/>
  <c r="B174" i="31"/>
  <c r="N124" i="3"/>
  <c r="AF124" i="3" s="1"/>
  <c r="C194" i="31" s="1"/>
  <c r="C85" i="31"/>
  <c r="BL59" i="3"/>
  <c r="BL64" i="3"/>
  <c r="BE58" i="3"/>
  <c r="BR58" i="3" s="1"/>
  <c r="BJ58" i="3"/>
  <c r="BL58" i="3" s="1"/>
  <c r="BE67" i="3"/>
  <c r="BR67" i="3" s="1"/>
  <c r="BK67" i="3"/>
  <c r="BL67" i="3" s="1"/>
  <c r="BK62" i="3"/>
  <c r="BL62" i="3" s="1"/>
  <c r="BE62" i="3"/>
  <c r="BR62" i="3" s="1"/>
  <c r="BL61" i="3"/>
  <c r="BL66" i="3"/>
  <c r="BL60" i="3"/>
  <c r="BL68" i="3"/>
  <c r="BL69" i="3"/>
  <c r="D126" i="3"/>
  <c r="M134" i="3" s="1"/>
  <c r="AA134" i="3" s="1"/>
  <c r="AG122" i="3"/>
  <c r="M133" i="3"/>
  <c r="AA133" i="3" s="1"/>
  <c r="D133" i="3" s="1"/>
  <c r="C206" i="31"/>
  <c r="AE41" i="45"/>
  <c r="C196" i="31"/>
  <c r="AE40" i="45"/>
  <c r="C188" i="31"/>
  <c r="B206" i="31"/>
  <c r="AE46" i="45"/>
  <c r="C189" i="31"/>
  <c r="C184" i="31"/>
  <c r="C202" i="31"/>
  <c r="B202" i="31"/>
  <c r="AE28" i="45"/>
  <c r="AE4" i="45"/>
  <c r="C201" i="31"/>
  <c r="C183" i="31"/>
  <c r="B201" i="31"/>
  <c r="C191" i="31"/>
  <c r="AE5" i="45"/>
  <c r="AE29" i="45"/>
  <c r="C192" i="31"/>
  <c r="C195" i="31"/>
  <c r="AE23" i="45"/>
  <c r="AE35" i="45"/>
  <c r="C193" i="31"/>
  <c r="M124" i="3" l="1"/>
  <c r="AA124" i="3" s="1"/>
  <c r="B204" i="31" s="1"/>
  <c r="D127" i="3"/>
  <c r="C207" i="31"/>
  <c r="B207" i="31"/>
  <c r="AE47" i="45"/>
  <c r="M131" i="3"/>
  <c r="AA131" i="3" s="1"/>
  <c r="D131" i="3" s="1"/>
  <c r="M138" i="3" s="1"/>
  <c r="AA138" i="3" s="1"/>
  <c r="D124" i="3"/>
  <c r="M132" i="3" s="1"/>
  <c r="AA132" i="3" s="1"/>
  <c r="D132" i="3" s="1"/>
  <c r="N138" i="3" s="1"/>
  <c r="AF138" i="3" s="1"/>
  <c r="AE10" i="45"/>
  <c r="C182" i="31"/>
  <c r="N121" i="3"/>
  <c r="AF120" i="3" s="1"/>
  <c r="C200" i="31" s="1"/>
  <c r="AE17" i="45"/>
  <c r="BS63" i="3"/>
  <c r="BS68" i="3"/>
  <c r="BS66" i="3"/>
  <c r="BS65" i="3"/>
  <c r="BS58" i="3"/>
  <c r="BS69" i="3"/>
  <c r="BS60" i="3"/>
  <c r="BS64" i="3"/>
  <c r="BS67" i="3"/>
  <c r="BS62" i="3"/>
  <c r="BS61" i="3"/>
  <c r="BS59" i="3"/>
  <c r="AG126" i="3"/>
  <c r="AG133" i="3"/>
  <c r="M139" i="3"/>
  <c r="AA139" i="3" s="1"/>
  <c r="C212" i="31"/>
  <c r="AI31" i="45"/>
  <c r="AI43" i="45"/>
  <c r="C213" i="31"/>
  <c r="C204" i="31" l="1"/>
  <c r="AE16" i="45"/>
  <c r="C186" i="31"/>
  <c r="AG131" i="3"/>
  <c r="N134" i="3"/>
  <c r="AF134" i="3" s="1"/>
  <c r="D134" i="3" s="1"/>
  <c r="AG127" i="3"/>
  <c r="C210" i="31"/>
  <c r="AI7" i="45"/>
  <c r="C211" i="31"/>
  <c r="AG132" i="3"/>
  <c r="AI19" i="45"/>
  <c r="AG124" i="3"/>
  <c r="D120" i="3"/>
  <c r="AE11" i="45"/>
  <c r="B200" i="31"/>
  <c r="C190" i="3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c r="H139" i="3"/>
  <c r="H138" i="3"/>
  <c r="AA143" i="3"/>
  <c r="D138" i="3"/>
  <c r="AA147" i="3"/>
  <c r="C227" i="31"/>
  <c r="AM37" i="45"/>
  <c r="C228" i="31"/>
  <c r="AM14" i="45"/>
  <c r="AM13" i="45"/>
  <c r="B232" i="31"/>
  <c r="C226" i="31"/>
  <c r="C232" i="31"/>
  <c r="N139" i="3" l="1"/>
  <c r="AF139" i="3" s="1"/>
  <c r="AG134" i="3"/>
  <c r="AI44" i="45"/>
  <c r="C217" i="31"/>
  <c r="B223" i="31"/>
  <c r="C223" i="31"/>
  <c r="N131" i="3"/>
  <c r="AF131" i="3" s="1"/>
  <c r="AG120" i="3"/>
  <c r="BV61" i="3"/>
  <c r="BV60" i="3"/>
  <c r="BV66" i="3"/>
  <c r="BV69" i="3"/>
  <c r="BV65" i="3"/>
  <c r="BV68" i="3"/>
  <c r="BV62" i="3"/>
  <c r="BV59" i="3"/>
  <c r="BV64" i="3"/>
  <c r="BV58" i="3"/>
  <c r="BV67" i="3"/>
  <c r="BV63" i="3"/>
  <c r="H147" i="3"/>
  <c r="AA151" i="3"/>
  <c r="AA152" i="3"/>
  <c r="D143" i="3"/>
  <c r="AG143" i="3" s="1"/>
  <c r="C237" i="31"/>
  <c r="AQ32" i="45"/>
  <c r="C240" i="31"/>
  <c r="AU25" i="45"/>
  <c r="AG138" i="3"/>
  <c r="M147" i="3"/>
  <c r="M143" i="3"/>
  <c r="AQ31" i="45"/>
  <c r="C236" i="31"/>
  <c r="B244" i="31"/>
  <c r="C244" i="31"/>
  <c r="AF147" i="3" l="1"/>
  <c r="D139" i="3"/>
  <c r="AM38" i="45" a="1"/>
  <c r="AM38" i="45" s="1"/>
  <c r="C229" i="31"/>
  <c r="C233" i="31"/>
  <c r="B233" i="31"/>
  <c r="C220" i="31"/>
  <c r="C214" i="31"/>
  <c r="B220" i="31"/>
  <c r="AI8" i="45"/>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AG152" i="3"/>
  <c r="C252" i="31"/>
  <c r="AZ25" i="45"/>
  <c r="D147" i="3" l="1"/>
  <c r="AG147" i="3" s="1"/>
  <c r="AA150" i="3"/>
  <c r="AG139" i="3"/>
  <c r="N143" i="3"/>
  <c r="N147" i="3"/>
  <c r="B247" i="31"/>
  <c r="C247" i="31"/>
  <c r="AU26" i="45"/>
  <c r="C241" i="31"/>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C250" i="31" l="1"/>
  <c r="BA21" i="45"/>
  <c r="AG150" i="3"/>
  <c r="BZ65" i="3"/>
  <c r="CA65" i="3" s="1"/>
  <c r="BZ60" i="3"/>
  <c r="BZ64" i="3"/>
  <c r="BZ58" i="3"/>
  <c r="BZ59" i="3"/>
  <c r="CA59" i="3" s="1"/>
  <c r="BZ61" i="3"/>
  <c r="BZ68" i="3"/>
  <c r="BZ69" i="3"/>
  <c r="BZ67" i="3"/>
  <c r="BZ62" i="3"/>
  <c r="BZ63" i="3"/>
  <c r="BZ66" i="3"/>
  <c r="BO35" i="45" l="1"/>
  <c r="BL35" i="45" s="1"/>
  <c r="BO29" i="45"/>
  <c r="BL29" i="45" s="1"/>
  <c r="BO31" i="45"/>
  <c r="BL31" i="45" s="1"/>
  <c r="BO22" i="45"/>
  <c r="BL22" i="45" s="1"/>
  <c r="BO6" i="45"/>
  <c r="BL6" i="45" s="1"/>
  <c r="BO48" i="45"/>
  <c r="BL48" i="45" s="1"/>
  <c r="BO21" i="45"/>
  <c r="BL21" i="45" s="1"/>
  <c r="BO38" i="45"/>
  <c r="BL38" i="45" s="1"/>
  <c r="BO11" i="45"/>
  <c r="BL11" i="45" s="1"/>
  <c r="BO37" i="45"/>
  <c r="BL37" i="45" s="1"/>
  <c r="BO25" i="45"/>
  <c r="BL25" i="45" s="1"/>
  <c r="BO30" i="45"/>
  <c r="BL30" i="45" s="1"/>
  <c r="BO28" i="45"/>
  <c r="BL28" i="45" s="1"/>
  <c r="BO39" i="45"/>
  <c r="BL39" i="45" s="1"/>
  <c r="BO15" i="45"/>
  <c r="BL15" i="45" s="1"/>
  <c r="BO20" i="45"/>
  <c r="BL20" i="45" s="1"/>
  <c r="BO40" i="45"/>
  <c r="BL40" i="45" s="1"/>
  <c r="BO5" i="45"/>
  <c r="BL5" i="45" s="1"/>
  <c r="BO16" i="45"/>
  <c r="BL16" i="45" s="1"/>
  <c r="BO9" i="45"/>
  <c r="BL9" i="45" s="1"/>
  <c r="BO45" i="45"/>
  <c r="BL45" i="45" s="1"/>
  <c r="BO27" i="45"/>
  <c r="BL27" i="45" s="1"/>
  <c r="BO44" i="45"/>
  <c r="BL44" i="45" s="1"/>
  <c r="BO19" i="45"/>
  <c r="BL19" i="45" s="1"/>
  <c r="BO33" i="45"/>
  <c r="BL33" i="45" s="1"/>
  <c r="BO46" i="45"/>
  <c r="BL46" i="45" s="1"/>
  <c r="BO32" i="45"/>
  <c r="BL32" i="45" s="1"/>
  <c r="BO50" i="45"/>
  <c r="BL50" i="45" s="1"/>
  <c r="BO43" i="45"/>
  <c r="BL43" i="45" s="1"/>
  <c r="BO12" i="45"/>
  <c r="BL12" i="45" s="1"/>
  <c r="BO34" i="45"/>
  <c r="BL34" i="45" s="1"/>
  <c r="BO23" i="45"/>
  <c r="BL23" i="45" s="1"/>
  <c r="BO7" i="45"/>
  <c r="BL7" i="45" s="1"/>
  <c r="BO10" i="45"/>
  <c r="BL10" i="45" s="1"/>
  <c r="BO14" i="45"/>
  <c r="BL14" i="45" s="1"/>
  <c r="BO42" i="45"/>
  <c r="BL42" i="45" s="1"/>
  <c r="BO47" i="45"/>
  <c r="BL47" i="45" s="1"/>
  <c r="BO49" i="45"/>
  <c r="BL49" i="45" s="1"/>
  <c r="BO26" i="45"/>
  <c r="BL26" i="45" s="1"/>
  <c r="BO18" i="45"/>
  <c r="BL18" i="45" s="1"/>
  <c r="BO13" i="45"/>
  <c r="BL13" i="45" s="1"/>
  <c r="BO41" i="45"/>
  <c r="BL41" i="45" s="1"/>
  <c r="BO8" i="45"/>
  <c r="BL8" i="45" s="1"/>
  <c r="BO24" i="45"/>
  <c r="BL24" i="45" s="1"/>
  <c r="BO4" i="45"/>
  <c r="BL4" i="45" s="1"/>
  <c r="BO36" i="45"/>
  <c r="BL36" i="45" s="1"/>
  <c r="BO17" i="45"/>
  <c r="BL17" i="45" s="1"/>
  <c r="BO51" i="45"/>
  <c r="BL51" i="45" s="1"/>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<sst xmlns="http://schemas.openxmlformats.org/spreadsheetml/2006/main" count="6764" uniqueCount="1521">
  <si>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</si>
  <si>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</si>
  <si>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</si>
  <si>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</si>
  <si>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</si>
  <si>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</si>
  <si>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</si>
  <si>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</si>
  <si>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</si>
  <si>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</si>
  <si>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</si>
  <si>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</si>
  <si>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</si>
  <si>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</si>
  <si>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</si>
  <si>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</si>
  <si>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</si>
  <si>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</si>
  <si>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</si>
  <si>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</si>
  <si>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</si>
  <si>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</si>
  <si>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</si>
  <si>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</si>
  <si>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</si>
  <si>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</si>
  <si>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</si>
  <si>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</si>
  <si>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</si>
  <si>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</si>
  <si>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</si>
  <si>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</si>
  <si>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</si>
  <si>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</si>
  <si>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</si>
  <si>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</si>
  <si>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</si>
  <si>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</si>
  <si>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</si>
  <si>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</si>
  <si>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</si>
  <si>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</si>
  <si>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</si>
  <si>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</si>
  <si>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</si>
  <si>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</si>
  <si>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</si>
  <si>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</si>
  <si>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</si>
  <si>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</si>
  <si>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</si>
  <si>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</si>
  <si>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</si>
  <si>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</si>
  <si>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</si>
  <si>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</si>
  <si>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</si>
  <si>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</si>
  <si>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</si>
  <si>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</si>
  <si>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</si>
  <si>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</si>
  <si>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</si>
  <si>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</si>
  <si>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</si>
  <si>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</si>
  <si>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</si>
  <si>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</si>
  <si>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</si>
  <si>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</si>
  <si>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</si>
  <si>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</si>
  <si>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</si>
  <si>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</si>
  <si>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</si>
  <si>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</si>
  <si>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</si>
  <si>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</si>
  <si>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</si>
  <si>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</si>
  <si>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</si>
  <si>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</si>
  <si>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</si>
  <si>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</si>
  <si>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</si>
  <si>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</si>
  <si>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</si>
  <si>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</si>
  <si>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</si>
  <si>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</si>
  <si>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</si>
  <si>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</si>
  <si>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</si>
  <si>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</si>
  <si>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</si>
  <si>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</si>
  <si>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</si>
  <si>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</si>
  <si>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</si>
  <si>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</si>
  <si>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</si>
  <si>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</si>
  <si>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</si>
  <si>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</si>
  <si>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</si>
  <si>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</si>
  <si>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</si>
  <si>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</si>
  <si>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</si>
  <si>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</si>
  <si>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</si>
  <si>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</si>
  <si>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</si>
  <si>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</si>
  <si>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</si>
  <si>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</si>
  <si>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</si>
  <si>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</si>
  <si>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</si>
  <si>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</si>
  <si>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</si>
  <si>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</si>
  <si>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</si>
  <si>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</si>
  <si>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</si>
  <si>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</si>
  <si>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</si>
  <si>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</si>
  <si>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</si>
  <si>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</si>
  <si>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</si>
  <si>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</si>
  <si>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</si>
  <si>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</si>
  <si>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</si>
  <si>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</si>
  <si>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</si>
  <si>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</si>
  <si>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</si>
  <si>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</si>
  <si>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</si>
  <si>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</si>
  <si>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</si>
  <si>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</si>
  <si>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</si>
  <si>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</si>
  <si>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</si>
  <si>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</si>
  <si>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</si>
  <si>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</si>
  <si>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</si>
  <si>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</si>
  <si>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</si>
  <si>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</si>
  <si>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</si>
  <si>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</si>
  <si>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</si>
  <si>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</si>
  <si>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</si>
  <si>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</si>
  <si>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</si>
  <si>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</si>
  <si>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</si>
  <si>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</si>
  <si>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</si>
  <si>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</si>
  <si>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</si>
  <si>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</si>
  <si>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</si>
  <si>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</si>
  <si>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</si>
  <si>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</si>
  <si>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</si>
  <si>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</si>
  <si>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</si>
  <si>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</si>
  <si>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</si>
  <si>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</si>
  <si>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</si>
  <si>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</si>
  <si>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</si>
  <si>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</si>
  <si>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</si>
  <si>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</si>
  <si>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</si>
  <si>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</si>
  <si>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</si>
  <si>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</si>
  <si>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</si>
  <si>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</si>
  <si>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</si>
  <si>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</si>
  <si>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</si>
  <si>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</si>
  <si>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</si>
  <si>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</si>
  <si>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</si>
  <si>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</si>
  <si>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</si>
  <si>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</si>
  <si>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</si>
  <si>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</si>
  <si>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</si>
  <si>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</si>
  <si>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</si>
  <si>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</si>
  <si>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</si>
  <si>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</si>
  <si>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</si>
  <si>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</si>
  <si>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</si>
  <si>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</si>
  <si>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</si>
  <si>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</si>
  <si>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</si>
  <si>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</si>
  <si>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</si>
  <si>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</si>
  <si>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</si>
  <si>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</si>
  <si>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</si>
  <si>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</si>
  <si>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</si>
  <si>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</si>
  <si>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</si>
  <si>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</si>
  <si>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</si>
  <si>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</si>
  <si>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</si>
  <si>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</si>
  <si>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</si>
  <si>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</si>
  <si>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</si>
  <si>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</si>
  <si>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</si>
  <si>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</si>
  <si>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</si>
  <si>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</si>
  <si>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</si>
  <si>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</si>
  <si>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</si>
  <si>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</si>
  <si>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</si>
  <si>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</si>
  <si>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</si>
  <si>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</si>
  <si>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</si>
  <si>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</si>
  <si>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</si>
  <si>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</si>
  <si>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</si>
  <si>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</si>
  <si>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</si>
  <si>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</si>
  <si>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</si>
  <si>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</si>
  <si>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</si>
  <si>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</si>
  <si>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</si>
  <si>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</si>
  <si>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</si>
  <si>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</si>
  <si>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</si>
  <si>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</si>
  <si>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</si>
  <si>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</si>
  <si>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</si>
  <si>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</si>
  <si>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</si>
  <si>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</si>
  <si>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</si>
  <si>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</si>
  <si>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</si>
  <si>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</si>
  <si>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</si>
  <si>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</si>
  <si>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</si>
  <si>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</si>
  <si>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</si>
  <si>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</si>
  <si>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</si>
  <si>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</si>
  <si>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</si>
  <si>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</si>
  <si>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</si>
  <si>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</si>
  <si>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</si>
  <si>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</si>
  <si>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</si>
  <si>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</si>
  <si>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</si>
  <si>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</si>
  <si>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</si>
  <si>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</si>
  <si>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</si>
  <si>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</si>
  <si>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</si>
  <si>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</si>
  <si>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</si>
  <si>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</si>
  <si>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</si>
  <si>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</si>
  <si>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</si>
  <si>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</si>
  <si>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</si>
  <si>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</si>
  <si>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</si>
  <si>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</si>
  <si>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</si>
  <si>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</si>
  <si>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</si>
  <si>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</si>
  <si>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</si>
  <si>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</si>
  <si>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</si>
  <si>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</si>
  <si>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</si>
  <si>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</si>
  <si>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</si>
  <si>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</si>
  <si>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</si>
  <si>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</si>
  <si>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</si>
  <si>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</si>
  <si>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</si>
  <si>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</si>
  <si>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</si>
  <si>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</si>
  <si>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</si>
  <si>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</si>
  <si>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</si>
  <si>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</si>
  <si>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</si>
  <si>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</si>
  <si>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</si>
  <si>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</si>
  <si>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</si>
  <si>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</si>
  <si>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</si>
  <si>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</si>
  <si>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</si>
  <si>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</si>
  <si>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</si>
  <si>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</si>
  <si>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</si>
  <si>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</si>
  <si>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</si>
  <si>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</si>
  <si>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</si>
  <si>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</si>
  <si>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</si>
  <si>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</si>
  <si>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</si>
  <si>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</si>
  <si>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</si>
  <si>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</si>
  <si>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</si>
  <si>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</si>
  <si>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</si>
  <si>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</si>
  <si>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</si>
  <si>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</si>
  <si>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</si>
  <si>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</si>
  <si>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</si>
  <si>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</si>
  <si>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</si>
  <si>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</si>
  <si>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</si>
  <si>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</si>
  <si>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</si>
  <si>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</si>
  <si>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</si>
  <si>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</si>
  <si>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</si>
  <si>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</si>
  <si>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</si>
  <si>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</si>
  <si>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</si>
  <si>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</si>
  <si>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</si>
  <si>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</si>
  <si>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</si>
  <si>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</si>
  <si>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</si>
  <si>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</si>
  <si>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</si>
  <si>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</si>
  <si>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</si>
  <si>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</si>
  <si>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</si>
  <si>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</si>
  <si>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</si>
  <si>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</si>
  <si>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</si>
  <si>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</si>
  <si>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</si>
  <si>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</si>
  <si>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</si>
  <si>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</si>
  <si>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</si>
  <si>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</si>
  <si>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</si>
  <si>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</si>
  <si>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</si>
  <si>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</si>
  <si>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</si>
  <si>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</si>
  <si>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</si>
  <si>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</si>
  <si>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</si>
  <si>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</si>
  <si>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</si>
  <si>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</si>
  <si>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</si>
  <si>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</si>
  <si>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</si>
  <si>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</si>
  <si>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</si>
  <si>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</si>
  <si>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</si>
  <si>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</si>
  <si>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</si>
  <si>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</si>
  <si>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</si>
  <si>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</si>
  <si>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</si>
  <si>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</si>
  <si>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</si>
  <si>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</si>
  <si>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</si>
  <si>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</si>
  <si>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</si>
  <si>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</si>
  <si>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</si>
  <si>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</si>
  <si>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</si>
  <si>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</si>
  <si>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</si>
  <si>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</si>
  <si>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</si>
  <si>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</si>
  <si>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</si>
  <si>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</si>
  <si>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</si>
  <si>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</si>
  <si>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</si>
  <si>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</si>
  <si>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</si>
  <si>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</si>
  <si>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</si>
  <si>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</si>
  <si>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</si>
  <si>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</si>
  <si>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</si>
  <si>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</si>
  <si>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</si>
  <si>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</si>
  <si>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</si>
  <si>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</si>
  <si>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</si>
  <si>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</si>
  <si>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</si>
  <si>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</si>
  <si>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</si>
  <si>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</si>
  <si>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</si>
  <si>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</si>
  <si>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</si>
  <si>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</si>
  <si>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</si>
  <si>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</si>
  <si>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</si>
  <si>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</si>
  <si>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</si>
  <si>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</si>
  <si>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</si>
  <si>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</si>
  <si>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</si>
  <si>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</si>
  <si>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</si>
  <si>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</si>
  <si>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</si>
  <si>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</si>
  <si>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</si>
  <si>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</si>
  <si>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</si>
  <si>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</si>
  <si>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</si>
  <si>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</si>
  <si>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</si>
  <si>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</si>
  <si>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</si>
  <si>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</si>
  <si>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</si>
  <si>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</si>
  <si>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</si>
  <si>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</si>
  <si>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</si>
  <si>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</si>
  <si>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</si>
  <si>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</si>
  <si>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</si>
  <si>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</si>
  <si>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</si>
  <si>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</si>
  <si>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</si>
  <si>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</si>
  <si>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</si>
  <si>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</si>
  <si>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</si>
  <si>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</si>
  <si>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</si>
  <si>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</si>
  <si>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</si>
  <si>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</si>
  <si>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</si>
  <si>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</si>
  <si>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</si>
  <si>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</si>
  <si>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</si>
  <si>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</si>
  <si>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</si>
  <si>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</si>
  <si>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</si>
  <si>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</si>
  <si>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</si>
  <si>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</si>
  <si>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</si>
  <si>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</si>
  <si>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</si>
  <si>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</si>
  <si>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</si>
  <si>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</si>
  <si>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</si>
  <si>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</si>
  <si>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</si>
  <si>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</si>
  <si>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</si>
  <si>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</si>
  <si>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</si>
  <si>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</si>
  <si>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</si>
  <si>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</si>
  <si>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</si>
  <si>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</si>
  <si>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</si>
  <si>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</si>
  <si>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</si>
  <si>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</si>
  <si>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</si>
  <si>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</si>
  <si>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</si>
  <si>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</si>
  <si>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</si>
  <si>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</si>
  <si>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</si>
  <si>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</si>
  <si>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</si>
  <si>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</si>
  <si>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</si>
  <si>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</si>
  <si>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</si>
  <si>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</si>
  <si>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</si>
  <si>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</si>
  <si>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</si>
  <si>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</si>
  <si>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</si>
  <si>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</si>
  <si>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</si>
  <si>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</si>
  <si>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</si>
  <si>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</si>
  <si>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</si>
  <si>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</si>
  <si>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</si>
  <si>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</si>
  <si>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</si>
  <si>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</si>
  <si>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</si>
  <si>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</si>
  <si>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</si>
  <si>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</si>
  <si>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</si>
  <si>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</si>
  <si>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</si>
  <si>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</si>
  <si>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</si>
  <si>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</si>
  <si>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</si>
  <si>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</si>
  <si>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</si>
  <si>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</si>
  <si>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</si>
  <si>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</si>
  <si>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</si>
  <si>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</si>
  <si>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</si>
  <si>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</si>
  <si>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</si>
  <si>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</si>
  <si>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</si>
  <si>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</si>
  <si>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</si>
  <si>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</si>
  <si>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</si>
  <si>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</si>
  <si>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</si>
  <si>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</si>
  <si>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</si>
  <si>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</si>
  <si>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</si>
  <si>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</si>
  <si>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</si>
  <si>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</si>
  <si>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</si>
  <si>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</si>
  <si>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</si>
  <si>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</si>
  <si>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</si>
  <si>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</si>
  <si>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</si>
  <si>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</si>
  <si>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</si>
  <si>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</si>
  <si>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</si>
  <si>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</si>
  <si>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</si>
  <si>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</si>
  <si>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</si>
  <si>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</si>
  <si>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</si>
  <si>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</si>
  <si>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</si>
  <si>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</si>
  <si>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</si>
  <si>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</si>
  <si>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</si>
  <si>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</si>
  <si>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</si>
  <si>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</si>
  <si>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</si>
  <si>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</si>
  <si>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</si>
  <si>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</si>
  <si>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</si>
  <si>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</si>
  <si>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</si>
  <si>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</si>
  <si>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</si>
  <si>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</si>
  <si>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</si>
  <si>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</si>
  <si>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</si>
  <si>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</si>
  <si>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</si>
  <si>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</si>
  <si>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</si>
  <si>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</si>
  <si>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</si>
  <si>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</si>
  <si>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</si>
  <si>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</si>
  <si>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</si>
  <si>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</si>
  <si>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</si>
  <si>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</si>
  <si>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</si>
  <si>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</si>
  <si>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</si>
  <si>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</si>
  <si>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</si>
  <si>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</si>
  <si>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</si>
  <si>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</si>
  <si>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</si>
  <si>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</si>
  <si>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</si>
  <si>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</si>
  <si>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</si>
  <si>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</si>
  <si>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</si>
  <si>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</si>
  <si>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</si>
  <si>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</si>
  <si>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</si>
  <si>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</si>
  <si>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</si>
  <si>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</si>
  <si>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</si>
  <si>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</si>
  <si>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</si>
  <si>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</si>
  <si>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</si>
  <si>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</si>
  <si>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</si>
  <si>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</si>
  <si>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</si>
  <si>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</si>
  <si>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</si>
  <si>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</si>
  <si>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</si>
  <si>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</si>
  <si>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</si>
  <si>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</si>
  <si>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</si>
  <si>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</si>
  <si>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</si>
  <si>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</si>
  <si>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</si>
  <si>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</si>
  <si>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</si>
  <si>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</si>
  <si>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</si>
  <si>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</si>
  <si>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</si>
  <si>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</si>
  <si>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</si>
  <si>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</si>
  <si>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</si>
  <si>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</si>
  <si>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</si>
  <si>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</si>
  <si>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</si>
  <si>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</si>
  <si>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</si>
  <si>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</si>
  <si>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</si>
  <si>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</si>
  <si>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</si>
  <si>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</si>
  <si>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</si>
  <si>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</si>
  <si>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</si>
  <si>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</si>
  <si>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</si>
  <si>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</si>
  <si>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</si>
  <si>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</si>
  <si>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</si>
  <si>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</si>
  <si>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</si>
  <si>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</si>
  <si>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</si>
  <si>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</si>
  <si>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</si>
  <si>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</si>
  <si>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</si>
  <si>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</si>
  <si>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</si>
  <si>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</si>
  <si>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</si>
  <si>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</si>
  <si>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</si>
  <si>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</si>
  <si>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</si>
  <si>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</si>
  <si>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</si>
  <si>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</si>
  <si>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</si>
  <si>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</si>
  <si>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</si>
  <si>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</si>
  <si>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</si>
  <si>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</si>
  <si>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</si>
  <si>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</si>
  <si>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</si>
  <si>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</si>
  <si>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</si>
  <si>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</si>
  <si>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</si>
  <si>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</si>
  <si>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</si>
  <si>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</si>
  <si>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</si>
  <si>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</si>
  <si>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</si>
  <si>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</si>
  <si>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</si>
  <si>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</si>
  <si>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</si>
  <si>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</si>
  <si>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</si>
  <si>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</si>
  <si>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</si>
  <si>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</si>
  <si>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</si>
  <si>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</si>
  <si>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</si>
  <si>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</si>
  <si>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</si>
  <si>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</si>
  <si>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</si>
  <si>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</si>
  <si>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</si>
  <si>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</si>
  <si>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</si>
  <si>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</si>
  <si>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</si>
  <si>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</si>
  <si>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</si>
  <si>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</si>
  <si>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</si>
  <si>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</si>
  <si>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</si>
  <si>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</si>
  <si>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</si>
  <si>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</si>
  <si>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</si>
  <si>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</si>
  <si>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</si>
  <si>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</si>
  <si>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</si>
  <si>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</si>
  <si>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</si>
  <si>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</si>
  <si>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</si>
  <si>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</si>
  <si>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</si>
  <si>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</si>
  <si>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</si>
  <si>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</si>
  <si>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</si>
  <si>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</si>
  <si>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</si>
  <si>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</si>
  <si>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</si>
  <si>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</si>
  <si>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</si>
  <si>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</si>
  <si>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</si>
  <si>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</si>
  <si>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</si>
  <si>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</si>
  <si>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</si>
  <si>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</si>
  <si>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</si>
  <si>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</si>
  <si>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</si>
  <si>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</si>
  <si>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</si>
  <si>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</si>
  <si>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</si>
  <si>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</si>
  <si>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</si>
  <si>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</si>
  <si>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</si>
  <si>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</si>
  <si>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</si>
  <si>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</si>
  <si>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</si>
  <si>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</si>
  <si>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</si>
  <si>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</si>
  <si>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</si>
  <si>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</si>
  <si>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</si>
  <si>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</si>
  <si>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</si>
  <si>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</si>
  <si>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</si>
  <si>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</si>
  <si>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</si>
  <si>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</si>
  <si>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</si>
  <si>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</si>
  <si>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</si>
  <si>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</si>
  <si>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</si>
  <si>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</si>
  <si>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</si>
  <si>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</si>
  <si>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</si>
  <si>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</si>
  <si>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</si>
  <si>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</si>
  <si>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</si>
  <si>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</si>
  <si>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</si>
  <si>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</si>
  <si>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</si>
  <si>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</si>
  <si>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</si>
  <si>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</si>
  <si>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</si>
  <si>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</si>
  <si>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</si>
  <si>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</si>
  <si>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</si>
  <si>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</si>
  <si>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</si>
  <si>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</si>
  <si>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</si>
  <si>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</si>
  <si>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</si>
  <si>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</si>
  <si>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</si>
  <si>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</si>
  <si>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</si>
  <si>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</si>
  <si>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</si>
  <si>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</si>
  <si>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</si>
  <si>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</si>
  <si>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</si>
  <si>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</si>
  <si>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</si>
  <si>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</si>
  <si>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</si>
  <si>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</si>
  <si>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</si>
  <si>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</si>
  <si>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</si>
  <si>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</si>
  <si>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</si>
  <si>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</si>
  <si>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</si>
  <si>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</si>
  <si>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</si>
  <si>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</si>
  <si>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</si>
  <si>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</si>
  <si>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</si>
  <si>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</si>
  <si>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</si>
  <si>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</si>
  <si>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</si>
  <si>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</si>
  <si>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</si>
  <si>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</si>
  <si>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</si>
  <si>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</si>
  <si>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</si>
  <si>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</si>
  <si>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</si>
  <si>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</si>
  <si>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</si>
  <si>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</si>
  <si>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</si>
  <si>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</si>
  <si>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</si>
  <si>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</si>
  <si>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</si>
  <si>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</si>
  <si>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</si>
  <si>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</si>
  <si>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</si>
  <si>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</si>
  <si>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</si>
  <si>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</si>
  <si>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</si>
  <si>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</si>
  <si>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</si>
  <si>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</si>
  <si>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</si>
  <si>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</si>
  <si>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</si>
  <si>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</si>
  <si>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</si>
  <si>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</si>
  <si>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</si>
  <si>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</si>
  <si>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</si>
  <si>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</si>
  <si>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</si>
  <si>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</si>
  <si>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</si>
  <si>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</si>
  <si>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</si>
  <si>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</si>
  <si>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</si>
  <si>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</si>
  <si>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</si>
  <si>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</si>
  <si>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</si>
  <si>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</si>
  <si>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</si>
  <si>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</si>
  <si>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</si>
  <si>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</si>
  <si>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</si>
  <si>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</si>
  <si>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</si>
  <si>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</si>
  <si>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</si>
  <si>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</si>
  <si>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</si>
  <si>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</si>
  <si>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</si>
  <si>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</si>
  <si>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</si>
  <si>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</si>
  <si>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</si>
  <si>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</si>
  <si>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</si>
  <si>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</si>
  <si>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</si>
  <si>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</si>
  <si>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</si>
  <si>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</si>
  <si>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</si>
  <si>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</si>
  <si>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</si>
  <si>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</si>
  <si>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</si>
  <si>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</si>
  <si>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</si>
  <si>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</si>
  <si>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</si>
  <si>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</si>
  <si>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</si>
  <si>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</si>
  <si>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</si>
  <si>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</si>
  <si>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</si>
  <si>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</si>
  <si>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</si>
  <si>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</si>
  <si>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</si>
  <si>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</si>
  <si>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</si>
  <si>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</si>
  <si>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</si>
  <si>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</si>
  <si>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</si>
  <si>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</si>
  <si>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</si>
  <si>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</si>
  <si>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</si>
  <si>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</si>
  <si>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</si>
  <si>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</si>
  <si>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</si>
  <si>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</si>
  <si>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</si>
  <si>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</si>
  <si>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</si>
  <si>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</si>
  <si>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</si>
  <si>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</si>
  <si>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</si>
  <si>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</si>
  <si>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</si>
  <si>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</si>
  <si>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</si>
  <si>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</si>
  <si>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</si>
  <si>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</si>
  <si>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</si>
  <si>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</si>
  <si>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</si>
  <si>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</si>
  <si>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</si>
  <si>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</si>
  <si>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</si>
  <si>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</si>
  <si>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</si>
  <si>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</si>
  <si>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</si>
  <si>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</si>
  <si>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</si>
  <si>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</si>
  <si>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</si>
  <si>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</si>
  <si>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</si>
  <si>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</si>
  <si>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</si>
  <si>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</si>
  <si>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</si>
  <si>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</si>
  <si>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</si>
  <si>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</si>
  <si>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</si>
  <si>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</si>
  <si>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</si>
  <si>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</si>
  <si>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</si>
  <si>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</si>
  <si>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</si>
  <si>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</si>
  <si>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</si>
  <si>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</si>
  <si>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</si>
  <si>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</si>
  <si>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</si>
  <si>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</si>
  <si>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</si>
  <si>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</si>
  <si>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</si>
  <si>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</si>
  <si>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</si>
  <si>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</si>
  <si>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</si>
  <si>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</si>
  <si>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</si>
  <si>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</si>
  <si>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</si>
  <si>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</si>
  <si>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</si>
  <si>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</si>
  <si>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</si>
  <si>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</si>
  <si>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</si>
  <si>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</si>
  <si>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</si>
  <si>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</si>
  <si>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</si>
  <si>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</si>
  <si>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</si>
  <si>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</si>
  <si>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</si>
  <si>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</si>
  <si>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</si>
  <si>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</si>
  <si>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</si>
  <si>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</si>
  <si>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</si>
  <si>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</si>
  <si>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</si>
  <si>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</si>
  <si>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</si>
  <si>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</si>
  <si>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</si>
  <si>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</si>
  <si>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</si>
  <si>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</si>
  <si>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</si>
  <si>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</si>
  <si>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</si>
  <si>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</si>
  <si>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</si>
  <si>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</si>
  <si>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</si>
  <si>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</si>
  <si>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</si>
  <si>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</si>
  <si>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</si>
  <si>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</si>
  <si>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</si>
  <si>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</si>
  <si>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</si>
  <si>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</si>
  <si>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</si>
  <si>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</si>
  <si>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</si>
  <si>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</si>
  <si>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</si>
  <si>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</si>
  <si>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</si>
  <si>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</si>
  <si>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</si>
  <si>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</si>
  <si>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</si>
  <si>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</si>
  <si>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</si>
  <si>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</si>
  <si>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</si>
  <si>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</si>
  <si>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</si>
  <si>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</si>
  <si>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</si>
  <si>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</si>
  <si>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</si>
  <si>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</si>
  <si>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</si>
  <si>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</si>
  <si>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</si>
  <si>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</si>
  <si>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</si>
  <si>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</si>
  <si>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</si>
  <si>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</si>
  <si>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</si>
  <si>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</si>
  <si>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</si>
  <si>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</si>
  <si>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</si>
  <si>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</si>
  <si>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</si>
  <si>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</si>
  <si>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</si>
  <si>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</si>
  <si>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</si>
  <si>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</si>
  <si>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</si>
  <si>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</si>
  <si>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</si>
  <si>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</si>
  <si>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</si>
  <si>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</si>
  <si>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</si>
  <si>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</si>
  <si>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</si>
  <si>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</si>
  <si>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</si>
  <si>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</si>
  <si>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</si>
  <si>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</si>
  <si>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</si>
  <si>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</si>
  <si>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</si>
  <si>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</si>
  <si>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</si>
  <si>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</si>
  <si>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</si>
  <si>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</si>
  <si>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</si>
  <si>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</si>
  <si>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</si>
  <si>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</si>
  <si>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</si>
  <si>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</si>
  <si>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</si>
  <si>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</si>
  <si>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</si>
  <si>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</si>
  <si>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</si>
  <si>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</si>
  <si>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</si>
  <si>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</si>
  <si>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</si>
  <si>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</si>
  <si>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</si>
  <si>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</si>
  <si>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</si>
  <si>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</si>
  <si>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</si>
  <si>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</si>
  <si>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</si>
  <si>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</si>
  <si>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</si>
  <si>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</si>
  <si>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</si>
  <si>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</si>
  <si>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</si>
  <si>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</si>
  <si>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</si>
  <si>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</si>
  <si>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</si>
  <si>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</si>
  <si>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</si>
  <si>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</si>
  <si>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</si>
  <si>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</si>
  <si>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</si>
  <si>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</si>
  <si>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</si>
  <si>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</si>
  <si>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</si>
  <si>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</si>
  <si>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</si>
  <si>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</si>
  <si>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</si>
  <si>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</si>
  <si>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</si>
  <si>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</si>
  <si>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</si>
  <si>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</si>
  <si>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</si>
  <si>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</si>
  <si>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</si>
  <si>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</si>
  <si>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</si>
  <si>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</si>
  <si>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</si>
  <si>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</si>
  <si>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</si>
  <si>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</si>
  <si>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</si>
  <si>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</si>
  <si>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</si>
  <si>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</si>
  <si>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</si>
  <si>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</si>
  <si>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</si>
  <si>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</si>
  <si>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</si>
  <si>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</si>
  <si>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</si>
  <si>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</si>
  <si>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</si>
  <si>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</si>
  <si>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</si>
  <si>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</si>
  <si>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</si>
  <si>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</si>
  <si>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</si>
  <si>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</si>
  <si>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</si>
  <si>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</si>
  <si>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</si>
  <si>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</si>
  <si>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</si>
  <si>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</si>
  <si>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</si>
  <si>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</si>
  <si>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</si>
  <si>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</si>
  <si>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</si>
  <si>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</si>
  <si>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</si>
  <si>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</si>
  <si>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</si>
  <si>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</si>
  <si>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</si>
  <si>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</si>
  <si>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</si>
  <si>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</si>
  <si>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</si>
  <si>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</si>
  <si>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</si>
  <si>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</si>
  <si>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</si>
  <si>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</si>
  <si>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</si>
  <si>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</si>
  <si>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</si>
  <si>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</si>
  <si>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</si>
  <si>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</si>
  <si>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</si>
  <si>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</si>
  <si>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</si>
  <si>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</si>
  <si>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</si>
  <si>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</si>
  <si>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</si>
  <si>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</si>
  <si>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</si>
  <si>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</si>
  <si>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</si>
  <si>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</si>
  <si>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</si>
  <si>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</si>
  <si>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</si>
  <si>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</si>
  <si>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</si>
  <si>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</si>
  <si>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</si>
  <si>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</si>
  <si>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</si>
  <si>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</si>
  <si>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</si>
  <si>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</si>
  <si>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</si>
  <si>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</si>
  <si>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</si>
  <si>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</si>
  <si>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</si>
  <si>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</si>
  <si>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</si>
  <si>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</si>
  <si>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</si>
  <si>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</si>
  <si>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</si>
  <si>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</si>
  <si>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</si>
  <si>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</si>
  <si>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</si>
  <si>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</si>
  <si>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</si>
  <si>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</si>
  <si>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</si>
  <si>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</si>
  <si>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</si>
  <si>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</si>
  <si>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</si>
  <si>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</si>
  <si>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</si>
  <si>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</si>
  <si>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</si>
  <si>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</si>
  <si>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</si>
  <si>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</si>
  <si>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</si>
  <si>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</si>
  <si>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</si>
  <si>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</si>
  <si>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</si>
  <si>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</si>
  <si>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</si>
  <si>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</si>
  <si>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</si>
  <si>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</si>
  <si>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</si>
  <si>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</si>
  <si>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</si>
  <si>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</si>
  <si>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</si>
  <si>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</si>
  <si>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</si>
  <si>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</si>
  <si>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</si>
  <si>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</si>
  <si>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</si>
  <si>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</si>
  <si>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</si>
  <si>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</si>
  <si>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</si>
  <si>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</si>
  <si>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</si>
  <si>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</si>
  <si>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</si>
  <si>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</si>
  <si>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</si>
  <si>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</si>
  <si>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</si>
  <si>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</si>
  <si>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</si>
  <si>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</si>
  <si>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</si>
  <si>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</si>
  <si>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</si>
  <si>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</si>
  <si>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</si>
  <si>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</si>
  <si>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</si>
  <si>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</si>
  <si>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</si>
  <si>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</si>
  <si>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</si>
  <si>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</si>
  <si>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</si>
  <si>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</si>
  <si>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</si>
  <si>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</si>
  <si>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</si>
  <si>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</si>
  <si>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</si>
  <si>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</si>
  <si>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</si>
  <si>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</si>
  <si>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</si>
  <si>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</si>
  <si>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</si>
  <si>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</si>
  <si>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</si>
  <si>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</si>
  <si>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</si>
  <si>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</si>
  <si>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</si>
  <si>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</si>
  <si>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</si>
  <si>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</si>
  <si>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</si>
  <si>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</si>
  <si>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</si>
  <si>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</si>
  <si>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</si>
  <si>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</si>
  <si>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</si>
  <si>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</si>
  <si>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</si>
  <si>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</si>
  <si>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</si>
  <si>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</si>
  <si>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</si>
  <si>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</si>
  <si>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</si>
  <si>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</si>
  <si>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</si>
  <si>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</si>
  <si>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</si>
  <si>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</si>
  <si>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</si>
  <si>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</si>
  <si>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</si>
  <si>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</si>
  <si>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</si>
  <si>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</si>
  <si>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</si>
  <si>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</si>
  <si>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</si>
  <si>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</si>
  <si>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</si>
  <si>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</si>
  <si>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</si>
  <si>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</si>
  <si>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</si>
  <si>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</si>
  <si>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</si>
  <si>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</si>
  <si>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</si>
  <si>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</si>
  <si>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</si>
  <si>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</si>
  <si>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</si>
  <si>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</si>
  <si>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</si>
  <si>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</si>
  <si>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</si>
  <si>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</si>
  <si>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</si>
  <si>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</si>
  <si>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</si>
  <si>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</si>
  <si>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</si>
  <si>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</si>
  <si>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</si>
  <si>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</si>
  <si>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</si>
  <si>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</si>
  <si>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</si>
  <si>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</si>
  <si>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</si>
  <si>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</si>
  <si>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</si>
  <si>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</si>
  <si>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</si>
  <si>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</si>
  <si>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</si>
  <si>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</si>
  <si>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</si>
  <si>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</si>
  <si>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Hobie Duijn</t>
  </si>
  <si>
    <t>Mbappe</t>
  </si>
  <si>
    <t>Yamal</t>
  </si>
  <si>
    <t>Doku</t>
  </si>
  <si>
    <t>Ronaldo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</si>
</sst>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45"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IT'S A DRAW! Choose the order of the Nations to determine their rankings.</v>
      </c>
      <c r="AW4" s="168"/>
      <c r="AX4" s="168"/>
      <c r="AY4" s="178"/>
      <c r="AZ4" s="178"/>
      <c r="BA4" s="176"/>
      <c r="DC4" s="16" t="s">
        <v>1498</v>
      </c>
    </row>
    <row r="5" spans="1:121" ht="15.9" customHeight="1">
      <c r="A5" s="16" t="str">
        <f ca="1">+Equipos!B2</f>
        <v>Mexico</v>
      </c>
      <c r="B5" s="16"/>
      <c r="C5" s="16"/>
      <c r="D5" s="16" t="str">
        <f t="shared" si="0"/>
        <v>Visitante</v>
      </c>
      <c r="E5" s="16" t="str">
        <f t="shared" ca="1" si="1"/>
        <v>-</v>
      </c>
      <c r="F5" s="16" t="str">
        <f t="shared" ca="1" si="2"/>
        <v>P.1 (2)</v>
      </c>
      <c r="G5" s="16"/>
      <c r="H5" s="16" t="str">
        <f t="shared" ca="1" si="3"/>
        <v>-</v>
      </c>
      <c r="I5" s="16" t="str">
        <f t="shared" ca="1" si="4"/>
        <v>P.1 (2)</v>
      </c>
      <c r="J5" s="16"/>
      <c r="K5" s="16" t="str">
        <f t="shared" ca="1" si="5"/>
        <v>-</v>
      </c>
      <c r="L5" s="16" t="str">
        <f t="shared" ca="1" si="6"/>
        <v>P.1 (2)</v>
      </c>
      <c r="M5" s="16"/>
      <c r="N5" s="16" t="str">
        <f t="shared" ca="1" si="7"/>
        <v>-</v>
      </c>
      <c r="O5" s="16" t="str">
        <f t="shared" ca="1" si="8"/>
        <v>P.1 (2)</v>
      </c>
      <c r="P5" s="16"/>
      <c r="Q5" s="16" t="str">
        <f t="shared" ca="1" si="9"/>
        <v>-</v>
      </c>
      <c r="R5" s="16" t="str">
        <f t="shared" ca="1" si="10"/>
        <v>P.1 (2)</v>
      </c>
      <c r="S5" s="16"/>
      <c r="T5" s="16" t="str">
        <f t="shared" ca="1" si="11"/>
        <v>-</v>
      </c>
      <c r="U5" s="16" t="str">
        <f t="shared" ca="1" si="12"/>
        <v>P.1 (2)</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2</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2</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P.1 (2)</v>
      </c>
      <c r="F6" s="16" t="str">
        <f t="shared" ca="1" si="2"/>
        <v>-</v>
      </c>
      <c r="G6" s="16"/>
      <c r="H6" s="16" t="str">
        <f t="shared" ca="1" si="3"/>
        <v>P.1 (2)</v>
      </c>
      <c r="I6" s="16" t="str">
        <f t="shared" ca="1" si="4"/>
        <v>-</v>
      </c>
      <c r="J6" s="16"/>
      <c r="K6" s="16" t="str">
        <f t="shared" ca="1" si="5"/>
        <v>P.1 (2)</v>
      </c>
      <c r="L6" s="16" t="str">
        <f t="shared" ca="1" si="6"/>
        <v>-</v>
      </c>
      <c r="M6" s="16"/>
      <c r="N6" s="16" t="str">
        <f t="shared" ca="1" si="7"/>
        <v>P.1 (2)</v>
      </c>
      <c r="O6" s="16" t="str">
        <f t="shared" ca="1" si="8"/>
        <v>-</v>
      </c>
      <c r="P6" s="16"/>
      <c r="Q6" s="16" t="str">
        <f t="shared" ca="1" si="9"/>
        <v>P.1 (2)</v>
      </c>
      <c r="R6" s="16" t="str">
        <f t="shared" ca="1" si="10"/>
        <v>-</v>
      </c>
      <c r="S6" s="16"/>
      <c r="T6" s="16" t="str">
        <f t="shared" ca="1" si="11"/>
        <v>P.1 (2)</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30">
        <f ca="1">INDEX($DL$6:$DL$53,MATCH(AI6,$DP$6:$DP$53,0))</f>
        <v>2</v>
      </c>
      <c r="AV6" s="182" t="str">
        <f ca="1">INDEX($BD$6:$BD$53,MATCH(AI6,$BM$6:$BM$53,0))</f>
        <v>Mexico</v>
      </c>
      <c r="AW6" s="210">
        <v>1</v>
      </c>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1</v>
      </c>
      <c r="CB6" s="16">
        <f t="shared" ref="CB6:CB53" ca="1" si="28">IF($BZ6="-","-",SUMIFS(FG_GolesVisitante,FGLocal,$BD6,Part1Empate2V,$BZ6)+SUMIFS(FG_GolesLocal,FGVisitante,$BD6,Part1Empate2L,$BZ6))</f>
        <v>1</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1</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1</v>
      </c>
      <c r="CP6" s="16">
        <f t="shared" ref="CP6:CP53" ca="1" si="34">IF($CN6="-","-",SUMIFS(FG_GolesVisitante,FGLocal,$BD6,Part2Empate5V,$CN6)+SUMIFS(FG_GolesLocal,FGVisitante,$BD6,Part2Empate5L,$CN6))</f>
        <v>1</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1</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3</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5</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(2)</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1.0009999999999999</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2</v>
      </c>
      <c r="DM6" s="16" t="str">
        <f ca="1">DJ6&amp;"."&amp;DL6</f>
        <v>1.2</v>
      </c>
      <c r="DN6" s="16" t="e" cm="1" vm="5">
        <f t="array" aca="1" ref="DN6" ca="1">OFFSET(Horarios!$P$3,DJ6-1,0,DL6,1)</f>
        <v>#VALUE!</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P.1 (2)</v>
      </c>
      <c r="F7" s="16" t="str">
        <f t="shared" ca="1" si="2"/>
        <v>-</v>
      </c>
      <c r="G7" s="16"/>
      <c r="H7" s="16" t="str">
        <f t="shared" ca="1" si="3"/>
        <v>P.1 (2)</v>
      </c>
      <c r="I7" s="16" t="str">
        <f t="shared" ca="1" si="4"/>
        <v>-</v>
      </c>
      <c r="J7" s="16"/>
      <c r="K7" s="16" t="str">
        <f t="shared" ca="1" si="5"/>
        <v>P.1 (2)</v>
      </c>
      <c r="L7" s="16" t="str">
        <f t="shared" ca="1" si="6"/>
        <v>-</v>
      </c>
      <c r="M7" s="16"/>
      <c r="N7" s="16" t="str">
        <f t="shared" ca="1" si="7"/>
        <v>P.1 (2)</v>
      </c>
      <c r="O7" s="16" t="str">
        <f t="shared" ca="1" si="8"/>
        <v>-</v>
      </c>
      <c r="P7" s="16"/>
      <c r="Q7" s="16" t="str">
        <f t="shared" ca="1" si="9"/>
        <v>P.1 (2)</v>
      </c>
      <c r="R7" s="16" t="str">
        <f t="shared" ca="1" si="10"/>
        <v>-</v>
      </c>
      <c r="S7" s="16"/>
      <c r="T7" s="16" t="str">
        <f t="shared" ca="1" si="11"/>
        <v>P.1 (2)</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7</v>
      </c>
      <c r="AN7" s="39">
        <f t="shared" ca="1" si="15"/>
        <v>3</v>
      </c>
      <c r="AO7" s="39">
        <f t="shared" ca="1" si="15"/>
        <v>2</v>
      </c>
      <c r="AP7" s="39">
        <f t="shared" ca="1" si="15"/>
        <v>1</v>
      </c>
      <c r="AQ7" s="39">
        <f t="shared" ca="1" si="15"/>
        <v>0</v>
      </c>
      <c r="AR7" s="39">
        <f t="shared" ca="1" si="15"/>
        <v>5</v>
      </c>
      <c r="AS7" s="39">
        <f t="shared" ca="1" si="15"/>
        <v>2</v>
      </c>
      <c r="AT7" s="43">
        <f t="shared" ca="1" si="15"/>
        <v>3</v>
      </c>
      <c r="AU7" s="330">
        <f ca="1">INDEX($DL$6:$DL$53,MATCH(AI7,$DP$6:$DP$53,0))</f>
        <v>2</v>
      </c>
      <c r="AV7" s="182" t="str">
        <f ca="1">INDEX($BD$6:$BD$53,MATCH(AI7,$BM$6:$BM$53,0))</f>
        <v>Czech Republic</v>
      </c>
      <c r="AW7" s="210">
        <v>2</v>
      </c>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6</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1</v>
      </c>
      <c r="DK7" s="16">
        <f t="shared" ca="1" si="39"/>
        <v>12</v>
      </c>
      <c r="DL7" s="16">
        <f t="shared" ca="1" si="40"/>
        <v>2</v>
      </c>
      <c r="DM7" s="16" t="str">
        <f t="shared" ref="DM7:DM53" ca="1" si="46">DJ7&amp;"."&amp;DL7</f>
        <v>1.2</v>
      </c>
      <c r="DN7" s="16" t="e" cm="1" vm="5">
        <f t="array" aca="1" ref="DN7" ca="1">OFFSET(Horarios!$P$3,DJ7-1,0,DL7,1)</f>
        <v>#VALUE!</v>
      </c>
      <c r="DO7" s="16"/>
      <c r="DP7" s="16" t="s">
        <v>658</v>
      </c>
      <c r="DQ7" s="16" t="str">
        <f t="shared" ref="DQ7:DQ53" ca="1" si="47">INDEX($BD$6:$BD$53,MATCH(DP7,$BM$6:$BM$53,0))</f>
        <v>Czech Republic</v>
      </c>
    </row>
    <row r="8" spans="1:121" ht="15.9"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4</v>
      </c>
      <c r="AS8" s="39">
        <f t="shared" ca="1" si="15"/>
        <v>5</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4</v>
      </c>
      <c r="BK8" s="16">
        <f t="shared" ca="1" si="21"/>
        <v>5</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1</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6</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5</v>
      </c>
      <c r="BK9" s="16">
        <f t="shared" ca="1" si="21"/>
        <v>2</v>
      </c>
      <c r="BL9" s="16">
        <f t="shared" ca="1" si="42"/>
        <v>3</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1</v>
      </c>
      <c r="CB9" s="16">
        <f t="shared" ca="1" si="28"/>
        <v>1</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1</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1</v>
      </c>
      <c r="CP9" s="16">
        <f t="shared" ca="1" si="34"/>
        <v>1</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1</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3</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(2)</v>
      </c>
      <c r="CZ9" s="16">
        <f t="shared" ca="1" si="37"/>
        <v>5</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(2)</v>
      </c>
      <c r="DC9" s="16">
        <f ca="1">IF(DB9="-","-",COUNTIFS(T_Equipos[Rank],"&lt;"&amp;INDEX(T_Equipos[Rank],MATCH(BD9,T_Equipos[NombreEquipo],0)),$BC$6:$BC$53,INDEX(T_Equipos[Grupo],MATCH(BD9,T_Equipos[NombreEquipo],0)))+1)</f>
        <v>4</v>
      </c>
      <c r="DD9" s="16">
        <f ca="1">DA9+COUNTIFS($DB$6:$DB$53,DB9,$DC$6:DC$53,"&lt;"&amp;DC9,$BC$6:$BC$53,INDEX(T_Equipos[Grupo],MATCH(BD9,T_Equipos[NombreEquipo],0)))</f>
        <v>2</v>
      </c>
      <c r="DE9" s="16"/>
      <c r="DF9" s="16">
        <f t="shared" ca="1" si="45"/>
        <v>2.0019999999999998</v>
      </c>
      <c r="DG9" s="16">
        <f ca="1">IF(DB9="-","-",COUNTIFS(DF$6:DF$53,"&lt;"&amp;DF9,$BC$6:$BC$53,INDEX(T_Equipos[Grupo],MATCH(BD9,T_Equipos[NombreEquipo],0))))</f>
        <v>1</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6</v>
      </c>
      <c r="BK10" s="16">
        <f t="shared" ca="1" si="21"/>
        <v>4</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2</v>
      </c>
      <c r="CB10" s="16">
        <f t="shared" ca="1" si="28"/>
        <v>2</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2</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2</v>
      </c>
      <c r="CP10" s="16">
        <f t="shared" ca="1" si="34"/>
        <v>2</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2</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2</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1</v>
      </c>
      <c r="BF11" s="16">
        <f t="shared" ca="1" si="41"/>
        <v>3</v>
      </c>
      <c r="BG11" s="16">
        <f t="shared" ca="1" si="17"/>
        <v>0</v>
      </c>
      <c r="BH11" s="16">
        <f t="shared" ca="1" si="18"/>
        <v>1</v>
      </c>
      <c r="BI11" s="16">
        <f t="shared" ca="1" si="19"/>
        <v>2</v>
      </c>
      <c r="BJ11" s="16">
        <f t="shared" ca="1" si="20"/>
        <v>4</v>
      </c>
      <c r="BK11" s="16">
        <f t="shared" ca="1" si="21"/>
        <v>7</v>
      </c>
      <c r="BL11" s="16">
        <f t="shared" ca="1" si="42"/>
        <v>-3</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2</v>
      </c>
      <c r="CB11" s="16">
        <f t="shared" ca="1" si="28"/>
        <v>2</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2</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2</v>
      </c>
      <c r="CP11" s="16">
        <f t="shared" ca="1" si="34"/>
        <v>2</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2</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-3</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P.3 (2)</v>
      </c>
      <c r="CZ11" s="16">
        <f t="shared" ca="1" si="37"/>
        <v>4</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32" t="s">
        <v>1</v>
      </c>
      <c r="X12" s="24">
        <f ca="1">Horarios!C12</f>
        <v>46185.875</v>
      </c>
      <c r="Y12" s="25">
        <f ca="1">Horarios!C12</f>
        <v>46185.875</v>
      </c>
      <c r="Z12" s="26" t="str">
        <f>$Z$4</f>
        <v>R1</v>
      </c>
      <c r="AA12" s="27" t="str">
        <f ca="1">A13</f>
        <v>Canada</v>
      </c>
      <c r="AB12" s="49" t="e" cm="1" vm="6">
        <f t="array" aca="1" ref="AB12" ca="1">Ver_flag_local</f>
        <v>#VALUE!</v>
      </c>
      <c r="AC12" s="50">
        <v>2</v>
      </c>
      <c r="AD12" s="51">
        <v>1</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3</v>
      </c>
      <c r="BK12" s="16">
        <f t="shared" ca="1" si="21"/>
        <v>6</v>
      </c>
      <c r="BL12" s="16">
        <f t="shared" ca="1" si="42"/>
        <v>-3</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2</v>
      </c>
      <c r="CB12" s="16">
        <f t="shared" ca="1" si="28"/>
        <v>2</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2</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2</v>
      </c>
      <c r="CP12" s="16">
        <f t="shared" ca="1" si="34"/>
        <v>2</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2</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-3</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P.3 (2)</v>
      </c>
      <c r="CZ12" s="16">
        <f t="shared" ca="1" si="37"/>
        <v>3</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32"/>
      <c r="X13" s="24">
        <f ca="1">Horarios!C13</f>
        <v>46186.875</v>
      </c>
      <c r="Y13" s="25">
        <f ca="1">Horarios!C13</f>
        <v>46186.875</v>
      </c>
      <c r="Z13" s="26" t="str">
        <f>$Z$4</f>
        <v>R1</v>
      </c>
      <c r="AA13" s="27" t="str">
        <f ca="1">A15</f>
        <v>Qatar</v>
      </c>
      <c r="AB13" s="49" t="e" cm="1" vm="8">
        <f t="array" aca="1" ref="AB13" ca="1">Ver_flag_local</f>
        <v>#VALUE!</v>
      </c>
      <c r="AC13" s="50">
        <v>0</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7</v>
      </c>
      <c r="BK13" s="16">
        <f t="shared" ca="1" si="21"/>
        <v>3</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2</v>
      </c>
      <c r="CB13" s="16">
        <f t="shared" ca="1" si="28"/>
        <v>2</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2</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2</v>
      </c>
      <c r="CP13" s="16">
        <f t="shared" ca="1" si="34"/>
        <v>2</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2</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32"/>
      <c r="X14" s="24">
        <f ca="1">Horarios!C14</f>
        <v>46191.875</v>
      </c>
      <c r="Y14" s="25">
        <f ca="1">Horarios!C14</f>
        <v>46191.875</v>
      </c>
      <c r="Z14" s="26" t="str">
        <f>$Z$6</f>
        <v>R2</v>
      </c>
      <c r="AA14" s="27" t="str">
        <f ca="1">A16</f>
        <v>Switzerland</v>
      </c>
      <c r="AB14" s="49" t="e" cm="1" vm="9">
        <f t="array" aca="1" ref="AB14" ca="1">Ver_flag_local</f>
        <v>#VALUE!</v>
      </c>
      <c r="AC14" s="50">
        <v>3</v>
      </c>
      <c r="AD14" s="51">
        <v>1</v>
      </c>
      <c r="AE14" s="595" t="e" cm="1" vm="7">
        <f t="array" aca="1" ref="AE14" ca="1">Ver_flag_visit</f>
        <v>#VALUE!</v>
      </c>
      <c r="AF14" s="32" t="str">
        <f ca="1">A14</f>
        <v>Bosnia and Herzegovina</v>
      </c>
      <c r="AG14" s="323">
        <f t="shared" si="66"/>
        <v>1</v>
      </c>
      <c r="AH14" s="195">
        <v>26</v>
      </c>
      <c r="AI14" s="181" t="str">
        <f>AJ14&amp;$B$12</f>
        <v>1B</v>
      </c>
      <c r="AJ14" s="71">
        <v>1</v>
      </c>
      <c r="AK14" s="601" t="e" cm="1" vm="9">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7</v>
      </c>
      <c r="AS14" s="36">
        <f t="shared" ca="1" si="69"/>
        <v>3</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12</v>
      </c>
      <c r="BK14" s="16">
        <f t="shared" ca="1" si="21"/>
        <v>2</v>
      </c>
      <c r="BL14" s="16">
        <f t="shared" ca="1" si="42"/>
        <v>10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32"/>
      <c r="X15" s="24">
        <f ca="1">Horarios!C15</f>
        <v>46192</v>
      </c>
      <c r="Y15" s="25">
        <f ca="1">Horarios!C15</f>
        <v>46192</v>
      </c>
      <c r="Z15" s="26" t="str">
        <f>$Z$6</f>
        <v>R2</v>
      </c>
      <c r="AA15" s="27" t="str">
        <f ca="1">A13</f>
        <v>Canada</v>
      </c>
      <c r="AB15" s="49" t="e" cm="1" vm="6">
        <f t="array" aca="1" ref="AB15" ca="1">Ver_flag_local</f>
        <v>#VALUE!</v>
      </c>
      <c r="AC15" s="50">
        <v>2</v>
      </c>
      <c r="AD15" s="51">
        <v>1</v>
      </c>
      <c r="AE15" s="595" t="e" cm="1" vm="8">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Canada</v>
      </c>
      <c r="AM15" s="38">
        <f t="shared" ca="1" si="69"/>
        <v>7</v>
      </c>
      <c r="AN15" s="39">
        <f t="shared" ca="1" si="69"/>
        <v>3</v>
      </c>
      <c r="AO15" s="39">
        <f t="shared" ca="1" si="69"/>
        <v>2</v>
      </c>
      <c r="AP15" s="39">
        <f t="shared" ca="1" si="69"/>
        <v>1</v>
      </c>
      <c r="AQ15" s="39">
        <f t="shared" ca="1" si="69"/>
        <v>0</v>
      </c>
      <c r="AR15" s="39">
        <f t="shared" ca="1" si="69"/>
        <v>6</v>
      </c>
      <c r="AS15" s="39">
        <f t="shared" ca="1" si="69"/>
        <v>4</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4</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2"/>
      <c r="X16" s="24">
        <f ca="1">Horarios!C16</f>
        <v>46197.875</v>
      </c>
      <c r="Y16" s="25">
        <f ca="1">Horarios!C16</f>
        <v>46197.875</v>
      </c>
      <c r="Z16" s="26" t="str">
        <f>$Z$8</f>
        <v>R3</v>
      </c>
      <c r="AA16" s="27" t="str">
        <f ca="1">A16</f>
        <v>Switzerland</v>
      </c>
      <c r="AB16" s="49" t="e" cm="1" vm="9">
        <f t="array" aca="1" ref="AB16" ca="1">Ver_flag_local</f>
        <v>#VALUE!</v>
      </c>
      <c r="AC16" s="50">
        <v>2</v>
      </c>
      <c r="AD16" s="51">
        <v>2</v>
      </c>
      <c r="AE16" s="595" t="e" cm="1" vm="6">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Bosnia and Herzegovina</v>
      </c>
      <c r="AM16" s="38">
        <f t="shared" ca="1" si="69"/>
        <v>1</v>
      </c>
      <c r="AN16" s="39">
        <f t="shared" ca="1" si="69"/>
        <v>3</v>
      </c>
      <c r="AO16" s="39">
        <f t="shared" ca="1" si="69"/>
        <v>0</v>
      </c>
      <c r="AP16" s="39">
        <f t="shared" ca="1" si="69"/>
        <v>1</v>
      </c>
      <c r="AQ16" s="39">
        <f t="shared" ca="1" si="69"/>
        <v>2</v>
      </c>
      <c r="AR16" s="39">
        <f t="shared" ca="1" si="69"/>
        <v>4</v>
      </c>
      <c r="AS16" s="39">
        <f t="shared" ca="1" si="69"/>
        <v>7</v>
      </c>
      <c r="AT16" s="74">
        <f t="shared" ca="1" si="69"/>
        <v>-3</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11</v>
      </c>
      <c r="BL16" s="16">
        <f t="shared" ca="1" si="42"/>
        <v>-10</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33"/>
      <c r="X17" s="28">
        <f ca="1">Horarios!C17</f>
        <v>46197.875</v>
      </c>
      <c r="Y17" s="29">
        <f ca="1">Horarios!C17</f>
        <v>46197.875</v>
      </c>
      <c r="Z17" s="30" t="str">
        <f>$Z$8</f>
        <v>R3</v>
      </c>
      <c r="AA17" s="31" t="str">
        <f ca="1">A14</f>
        <v>Bosnia and Herzegovina</v>
      </c>
      <c r="AB17" s="52" t="e" cm="1" vm="7">
        <f t="array" aca="1" ref="AB17" ca="1">Ver_flag_local</f>
        <v>#VALUE!</v>
      </c>
      <c r="AC17" s="53">
        <v>2</v>
      </c>
      <c r="AD17" s="54">
        <v>2</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3</v>
      </c>
      <c r="AS17" s="78">
        <f t="shared" ca="1" si="69"/>
        <v>6</v>
      </c>
      <c r="AT17" s="79">
        <f t="shared" ca="1" si="69"/>
        <v>-3</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5</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3</v>
      </c>
      <c r="BK19" s="16">
        <f t="shared" ca="1" si="21"/>
        <v>5</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10">
        <f t="array" aca="1" ref="AB20" ca="1">Ver_flag_local</f>
        <v>#VALUE!</v>
      </c>
      <c r="AC20" s="50">
        <v>3</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2</v>
      </c>
      <c r="BK20" s="16">
        <f t="shared" ca="1" si="21"/>
        <v>4</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3">
        <f t="array" aca="1" ref="AB22" ca="1">Ver_flag_local</f>
        <v>#VALUE!</v>
      </c>
      <c r="AC22" s="50">
        <v>1</v>
      </c>
      <c r="AD22" s="51">
        <v>2</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12</v>
      </c>
      <c r="AS22" s="36">
        <f t="shared" ca="1" si="87"/>
        <v>2</v>
      </c>
      <c r="AT22" s="41">
        <f t="shared" ca="1" si="87"/>
        <v>10</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9</v>
      </c>
      <c r="BK22" s="16">
        <f t="shared" ca="1" si="21"/>
        <v>0</v>
      </c>
      <c r="BL22" s="16">
        <f t="shared" ca="1" si="42"/>
        <v>9</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10">
        <f t="array" aca="1" ref="AB23" ca="1">Ver_flag_local</f>
        <v>#VALUE!</v>
      </c>
      <c r="AC23" s="50">
        <v>6</v>
      </c>
      <c r="AD23" s="51">
        <v>1</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4</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2</v>
      </c>
      <c r="BK23" s="16">
        <f t="shared" ca="1" si="21"/>
        <v>11</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3">
        <f t="array" aca="1" ref="AB24" ca="1">Ver_flag_local</f>
        <v>#VALUE!</v>
      </c>
      <c r="AC24" s="50">
        <v>0</v>
      </c>
      <c r="AD24" s="51">
        <v>3</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5</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3</v>
      </c>
      <c r="BK24" s="16">
        <f t="shared" ca="1" si="21"/>
        <v>5</v>
      </c>
      <c r="BL24" s="16">
        <f t="shared" ca="1" si="42"/>
        <v>-2</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1">
        <f t="array" aca="1" ref="AB25" ca="1">Ver_flag_local</f>
        <v>#VALUE!</v>
      </c>
      <c r="AC25" s="53">
        <v>3</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11</v>
      </c>
      <c r="AT25" s="48">
        <f t="shared" ca="1" si="87"/>
        <v>-10</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5</v>
      </c>
      <c r="BK25" s="16">
        <f t="shared" ca="1" si="21"/>
        <v>3</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6</v>
      </c>
      <c r="BF27" s="16">
        <f t="shared" ca="1" si="41"/>
        <v>3</v>
      </c>
      <c r="BG27" s="16">
        <f t="shared" ca="1" si="17"/>
        <v>2</v>
      </c>
      <c r="BH27" s="16">
        <f t="shared" ca="1" si="18"/>
        <v>0</v>
      </c>
      <c r="BI27" s="16">
        <f t="shared" ca="1" si="19"/>
        <v>1</v>
      </c>
      <c r="BJ27" s="16">
        <f t="shared" ca="1" si="20"/>
        <v>5</v>
      </c>
      <c r="BK27" s="16">
        <f t="shared" ca="1" si="21"/>
        <v>3</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6</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2</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5</v>
      </c>
      <c r="BK28" s="16">
        <f t="shared" ca="1" si="21"/>
        <v>5</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7</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2</v>
      </c>
      <c r="AD30" s="51">
        <v>0</v>
      </c>
      <c r="AE30" s="595" t="e" cm="1" vm="16">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8</v>
      </c>
      <c r="BK30" s="16">
        <f t="shared" ca="1" si="21"/>
        <v>3</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2</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5</v>
      </c>
      <c r="BK31" s="16">
        <f t="shared" ca="1" si="21"/>
        <v>5</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2</v>
      </c>
      <c r="CB31" s="16">
        <f t="shared" ca="1" si="28"/>
        <v>2</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2</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2</v>
      </c>
      <c r="CP31" s="16">
        <f t="shared" ca="1" si="34"/>
        <v>2</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2</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0</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1</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6">
        <f t="array" aca="1" ref="AK32" ca="1">Ver_flag_visit</f>
        <v>#VALUE!</v>
      </c>
      <c r="AL32" s="37" t="str">
        <f ca="1">IFERROR(INDEX($BD$6:$BD$53,MATCH(AI32,$BN$6:$BN$53,0)),"")</f>
        <v>Australia</v>
      </c>
      <c r="AM32" s="38">
        <f t="shared" ca="1" si="107"/>
        <v>2</v>
      </c>
      <c r="AN32" s="39">
        <f t="shared" ca="1" si="107"/>
        <v>3</v>
      </c>
      <c r="AO32" s="39">
        <f t="shared" ca="1" si="107"/>
        <v>0</v>
      </c>
      <c r="AP32" s="39">
        <f t="shared" ca="1" si="107"/>
        <v>2</v>
      </c>
      <c r="AQ32" s="39">
        <f t="shared" ca="1" si="107"/>
        <v>1</v>
      </c>
      <c r="AR32" s="39">
        <f t="shared" ca="1" si="107"/>
        <v>2</v>
      </c>
      <c r="AS32" s="39">
        <f t="shared" ca="1" si="107"/>
        <v>4</v>
      </c>
      <c r="AT32" s="43">
        <f t="shared" ca="1" si="107"/>
        <v>-2</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5</v>
      </c>
      <c r="BK32" s="16">
        <f t="shared" ca="1" si="21"/>
        <v>6</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2</v>
      </c>
      <c r="CB32" s="16">
        <f t="shared" ca="1" si="28"/>
        <v>2</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2</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2</v>
      </c>
      <c r="CP32" s="16">
        <f t="shared" ca="1" si="34"/>
        <v>2</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2</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-1</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 customHeight="1" thickBot="1">
      <c r="A33" s="16"/>
      <c r="B33" s="16"/>
      <c r="C33" s="16"/>
      <c r="D33" s="16" t="str">
        <f t="shared" si="91"/>
        <v>Empate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1</v>
      </c>
      <c r="AD33" s="54">
        <v>1</v>
      </c>
      <c r="AE33" s="596" t="e" cm="1" vm="16">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3</v>
      </c>
      <c r="AS33" s="47">
        <f t="shared" ca="1" si="107"/>
        <v>5</v>
      </c>
      <c r="AT33" s="48">
        <f t="shared" ca="1" si="107"/>
        <v>-2</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3</v>
      </c>
      <c r="BK33" s="16">
        <f t="shared" ca="1" si="21"/>
        <v>7</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9</v>
      </c>
      <c r="BK34" s="16">
        <f t="shared" ca="1" si="21"/>
        <v>3</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2</v>
      </c>
      <c r="CB34" s="16">
        <f t="shared" ca="1" si="28"/>
        <v>2</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2</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2</v>
      </c>
      <c r="CP34" s="16">
        <f t="shared" ca="1" si="34"/>
        <v>2</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2</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6</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3</v>
      </c>
      <c r="BK35" s="16">
        <f t="shared" ca="1" si="21"/>
        <v>10</v>
      </c>
      <c r="BL35" s="16">
        <f t="shared" ca="1" si="42"/>
        <v>-7</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2</v>
      </c>
      <c r="CB35" s="16">
        <f t="shared" ca="1" si="28"/>
        <v>2</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2</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2</v>
      </c>
      <c r="CP35" s="16">
        <f t="shared" ca="1" si="34"/>
        <v>2</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2</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-7</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6</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4</v>
      </c>
      <c r="BK36" s="16">
        <f t="shared" ca="1" si="21"/>
        <v>7</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2</v>
      </c>
      <c r="CB36" s="16">
        <f t="shared" ca="1" si="28"/>
        <v>2</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2</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2</v>
      </c>
      <c r="CP36" s="16">
        <f t="shared" ca="1" si="34"/>
        <v>2</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2</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-3</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2</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8</v>
      </c>
      <c r="BK37" s="16">
        <f t="shared" ca="1" si="21"/>
        <v>4</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2</v>
      </c>
      <c r="CB37" s="16">
        <f t="shared" ca="1" si="28"/>
        <v>2</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2</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2</v>
      </c>
      <c r="CP37" s="16">
        <f t="shared" ca="1" si="34"/>
        <v>2</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2</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2</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9</v>
      </c>
      <c r="AS38" s="36">
        <f t="shared" ca="1" si="127"/>
        <v>0</v>
      </c>
      <c r="AT38" s="41">
        <f t="shared" ca="1" si="127"/>
        <v>9</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2</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3</v>
      </c>
      <c r="AD39" s="51">
        <v>1</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5</v>
      </c>
      <c r="AS39" s="39">
        <f t="shared" ca="1" si="127"/>
        <v>3</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5</v>
      </c>
      <c r="BK39" s="16">
        <f t="shared" ca="1" si="21"/>
        <v>6</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2</v>
      </c>
      <c r="CB39" s="16">
        <f t="shared" ca="1" si="28"/>
        <v>2</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2</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2</v>
      </c>
      <c r="CP39" s="16">
        <f t="shared" ca="1" si="34"/>
        <v>2</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2</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1</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3</v>
      </c>
      <c r="AS40" s="39">
        <f t="shared" ca="1" si="127"/>
        <v>5</v>
      </c>
      <c r="AT40" s="43">
        <f t="shared" ca="1" si="127"/>
        <v>-2</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6</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0</v>
      </c>
      <c r="AD41" s="54">
        <v>1</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2</v>
      </c>
      <c r="AS41" s="47">
        <f t="shared" ca="1" si="127"/>
        <v>11</v>
      </c>
      <c r="AT41" s="48">
        <f t="shared" ca="1" si="127"/>
        <v>-9</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5</v>
      </c>
      <c r="BK41" s="16">
        <f t="shared" ca="1" si="21"/>
        <v>5</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2</v>
      </c>
      <c r="CB41" s="16">
        <f t="shared" ca="1" si="28"/>
        <v>2</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2</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2</v>
      </c>
      <c r="CP41" s="16">
        <f t="shared" ca="1" si="34"/>
        <v>2</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2</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0</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2</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4</v>
      </c>
      <c r="BK43" s="16">
        <f t="shared" ca="1" si="21"/>
        <v>6</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3</v>
      </c>
      <c r="AD45" s="51">
        <v>1</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6</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2</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13</v>
      </c>
      <c r="BK46" s="16">
        <f t="shared" ca="1" si="21"/>
        <v>3</v>
      </c>
      <c r="BL46" s="16">
        <f t="shared" ca="1" si="42"/>
        <v>10</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6</v>
      </c>
      <c r="AN47" s="39">
        <f t="shared" ca="1" si="147"/>
        <v>3</v>
      </c>
      <c r="AO47" s="39">
        <f t="shared" ca="1" si="147"/>
        <v>2</v>
      </c>
      <c r="AP47" s="39">
        <f t="shared" ca="1" si="147"/>
        <v>0</v>
      </c>
      <c r="AQ47" s="39">
        <f t="shared" ca="1" si="147"/>
        <v>1</v>
      </c>
      <c r="AR47" s="39">
        <f t="shared" ca="1" si="147"/>
        <v>5</v>
      </c>
      <c r="AS47" s="39">
        <f t="shared" ca="1" si="147"/>
        <v>3</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3</v>
      </c>
      <c r="BK47" s="16">
        <f t="shared" ca="1" si="21"/>
        <v>11</v>
      </c>
      <c r="BL47" s="16">
        <f t="shared" ca="1" si="42"/>
        <v>-8</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2</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5</v>
      </c>
      <c r="AS48" s="39">
        <f t="shared" ca="1" si="147"/>
        <v>5</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3</v>
      </c>
      <c r="BF48" s="16">
        <f t="shared" ca="1" si="41"/>
        <v>3</v>
      </c>
      <c r="BG48" s="16">
        <f t="shared" ca="1" si="17"/>
        <v>1</v>
      </c>
      <c r="BH48" s="16">
        <f t="shared" ca="1" si="18"/>
        <v>0</v>
      </c>
      <c r="BI48" s="16">
        <f t="shared" ca="1" si="19"/>
        <v>2</v>
      </c>
      <c r="BJ48" s="16">
        <f t="shared" ca="1" si="20"/>
        <v>3</v>
      </c>
      <c r="BK48" s="16">
        <f t="shared" ca="1" si="21"/>
        <v>8</v>
      </c>
      <c r="BL48" s="16">
        <f t="shared" ca="1" si="42"/>
        <v>-5</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7</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6</v>
      </c>
      <c r="BK49" s="16">
        <f t="shared" ca="1" si="21"/>
        <v>3</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8</v>
      </c>
      <c r="BK50" s="16">
        <f t="shared" ca="1" si="21"/>
        <v>2</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6</v>
      </c>
      <c r="BK51" s="16">
        <f t="shared" ca="1" si="21"/>
        <v>2</v>
      </c>
      <c r="BL51" s="16">
        <f t="shared" ca="1" si="42"/>
        <v>4</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75"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3</v>
      </c>
      <c r="BK52" s="16">
        <f t="shared" ca="1" si="21"/>
        <v>6</v>
      </c>
      <c r="BL52" s="16">
        <f t="shared" ca="1" si="42"/>
        <v>-3</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2</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8</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75"/>
      <c r="X54" s="24">
        <f ca="1">Horarios!C54</f>
        <v>46194.875</v>
      </c>
      <c r="Y54" s="25">
        <f ca="1">Horarios!C54</f>
        <v>46194.875</v>
      </c>
      <c r="Z54" s="26" t="str">
        <f>$Z$6</f>
        <v>R2</v>
      </c>
      <c r="AA54" s="27" t="str">
        <f ca="1">A53</f>
        <v>Belgium</v>
      </c>
      <c r="AB54" s="49" t="e" cm="1" vm="26">
        <f t="array" aca="1" ref="AB54" ca="1">Ver_flag_local</f>
        <v>#VALUE!</v>
      </c>
      <c r="AC54" s="50">
        <v>3</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8</v>
      </c>
      <c r="AS54" s="36">
        <f t="shared" ca="1" si="165"/>
        <v>3</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75"/>
      <c r="X55" s="24">
        <f ca="1">Horarios!C55</f>
        <v>46195.125</v>
      </c>
      <c r="Y55" s="25">
        <f ca="1">Horarios!C55</f>
        <v>46195.125</v>
      </c>
      <c r="Z55" s="26" t="str">
        <f>$Z$6</f>
        <v>R2</v>
      </c>
      <c r="AA55" s="27" t="str">
        <f ca="1">A56</f>
        <v>New Zealand</v>
      </c>
      <c r="AB55" s="49" t="e" cm="1" vm="29">
        <f t="array" aca="1" ref="AB55" ca="1">Ver_flag_local</f>
        <v>#VALUE!</v>
      </c>
      <c r="AC55" s="50">
        <v>1</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5</v>
      </c>
      <c r="AS55" s="39">
        <f t="shared" ca="1" si="165"/>
        <v>5</v>
      </c>
      <c r="AT55" s="43">
        <f t="shared" ca="1" si="165"/>
        <v>0</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2</v>
      </c>
      <c r="AD56" s="51">
        <v>2</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5</v>
      </c>
      <c r="AS56" s="39">
        <f t="shared" ca="1" si="165"/>
        <v>6</v>
      </c>
      <c r="AT56" s="43">
        <f t="shared" ca="1" si="165"/>
        <v>-1</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3</v>
      </c>
      <c r="AS57" s="47">
        <f t="shared" ca="1" si="165"/>
        <v>7</v>
      </c>
      <c r="AT57" s="48">
        <f t="shared" ca="1" si="165"/>
        <v>-4</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4</v>
      </c>
      <c r="BN58" s="16">
        <f ca="1">CF58</f>
        <v>4</v>
      </c>
      <c r="BO58" s="16" t="str">
        <f t="shared" ref="BO58:BO69" si="174">"4"&amp;BC58</f>
        <v>4A</v>
      </c>
      <c r="BP58" s="16"/>
      <c r="BQ58" s="16"/>
      <c r="BR58" s="16">
        <f t="shared" ref="BR58:BR69" ca="1" si="175">+BE58</f>
        <v>3</v>
      </c>
      <c r="BS58" s="16">
        <f ca="1">COUNTIFS(BR$58:BR$69,"&gt;"&amp;BR58)+1</f>
        <v>3</v>
      </c>
      <c r="BT58" s="16" t="str">
        <f ca="1">IF(COUNTIF(BS$58:BS$69,BS58)=1,"-","Pos. "&amp;BS58&amp;" ("&amp;COUNTIF(BS$58:BS$69,BS58)&amp;")")</f>
        <v>Pos. 3 (7)</v>
      </c>
      <c r="BU58" s="16">
        <f t="shared" ref="BU58:BU69" ca="1" si="176">IF(BT58="-","-",BL58)</f>
        <v>-1</v>
      </c>
      <c r="BV58" s="16">
        <f t="shared" ref="BV58:BV69" ca="1" si="177">BS58+COUNTIFS(BT$58:BT$69,BT58,BU$58:BU$69,"&gt;"&amp;BU58)</f>
        <v>4</v>
      </c>
      <c r="BW58" s="16" t="str">
        <f t="shared" ref="BW58:BW69" ca="1" si="178">IF(COUNTIF(BV$58:BV$69,BV58)=1,"-","Pos. "&amp;BV58&amp;" ("&amp;COUNTIF(BV$58:BV$69,BV58)&amp;")")</f>
        <v>-</v>
      </c>
      <c r="BX58" s="16" t="str">
        <f t="shared" ref="BX58:BX69" ca="1" si="179">IF(BW58="-","-",BJ58)</f>
        <v>-</v>
      </c>
      <c r="BY58" s="16">
        <f t="shared" ref="BY58:BY69" ca="1" si="180">BV58+COUNTIFS(BW$58:BW$69,BW58,BX$58:BX$69,"&gt;"&amp;BX58)</f>
        <v>4</v>
      </c>
      <c r="BZ58" s="16" t="str">
        <f t="shared" ref="BZ58:BZ69" ca="1" si="181">IF(COUNTIF(BY$58:BY$69,BY58)=1,"-","Pos. "&amp;BY58&amp;" ("&amp;COUNTIF(BY$58:BY$69,BY58)&amp;")")</f>
        <v>-</v>
      </c>
      <c r="CA58" s="16" t="str">
        <f t="shared" ref="CA58:CA69" ca="1" si="182">IF(BZ58="-","-",COUNTIF($BD$58:$BD$69,"&gt;"&amp;BD58))</f>
        <v>-</v>
      </c>
      <c r="CB58" s="16">
        <f ca="1">BY58+COUNTIFS(BZ$58:BZ$69,BZ58,CA$58:CA$69,"&gt;"&amp;CA58)</f>
        <v>4</v>
      </c>
      <c r="CC58" s="16"/>
      <c r="CD58" s="16">
        <f t="shared" ref="CD58:CD69" ca="1" si="183">IF(OR(INDEX($AW$102:$AW$113,MATCH($BD58,$AV$102:$AV$113,0))="",BZ58="-"),CB58,INDEX($AW$102:$AW$113,MATCH($BD58,$AV$102:$AV$113,0))+CB58/1000)</f>
        <v>4</v>
      </c>
      <c r="CE58" s="16" t="str">
        <f ca="1">IF(BZ58="-","-",COUNTIF(CD$58:CD$69,"&lt;"&amp;CD58))</f>
        <v>-</v>
      </c>
      <c r="CF58" s="16">
        <f ca="1">BY58+COUNTIFS(BZ$58:BZ$69,BZ58,CE$58:CE$69,"&lt;"&amp;CE58)</f>
        <v>4</v>
      </c>
      <c r="DJ58" s="16">
        <f t="shared" ref="DJ58:DJ69" ca="1" si="184">INDEX($BY$58:$BY$69,MATCH($DQ58,$BD$58:$BD$69,0))</f>
        <v>1</v>
      </c>
      <c r="DK58" s="16"/>
      <c r="DL58" s="16">
        <f t="shared" ref="DL58:DL69" ca="1" si="185">IF(OR($H$113=144,$AJ$99=144),COUNTIF($DJ$58:$DJ$69,DJ58),1)</f>
        <v>2</v>
      </c>
      <c r="DM58" s="16" t="str">
        <f t="shared" ref="DM58:DM69" ca="1" si="186">DJ58&amp;"."&amp;DL58</f>
        <v>1.2</v>
      </c>
      <c r="DN58" s="16" t="e" cm="1" vm="5">
        <f t="array" aca="1" ref="DN58" ca="1">OFFSET(Horarios!$P$3,DJ58-1,0,DL58,1)</f>
        <v>#VALUE!</v>
      </c>
      <c r="DO58" s="16"/>
      <c r="DP58" s="16">
        <v>1</v>
      </c>
      <c r="DQ58" s="16" t="str">
        <f ca="1">INDEX($BD$58:$BD$69,MATCH(DP58,$BM$58:$BM$69,0))</f>
        <v>Iran</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4</v>
      </c>
      <c r="BK59" s="16">
        <f t="shared" ca="1" si="173"/>
        <v>7</v>
      </c>
      <c r="BL59" s="16">
        <f t="shared" ref="BL59:BL69" ca="1" si="190">+BJ59-BK59</f>
        <v>-3</v>
      </c>
      <c r="BM59" s="16">
        <f t="shared" ref="BM59:BM69" ca="1" si="191">CB59</f>
        <v>11</v>
      </c>
      <c r="BN59" s="16">
        <f t="shared" ref="BN59:BN69" ca="1" si="192">CF59</f>
        <v>12</v>
      </c>
      <c r="BO59" s="16" t="str">
        <f t="shared" si="174"/>
        <v>4B</v>
      </c>
      <c r="BP59" s="16"/>
      <c r="BQ59" s="16"/>
      <c r="BR59" s="16">
        <f t="shared" ca="1" si="175"/>
        <v>1</v>
      </c>
      <c r="BS59" s="16">
        <f t="shared" ref="BS59:BS69" ca="1" si="193">COUNTIFS(BR$58:BR$69,"&gt;"&amp;BR59)+1</f>
        <v>11</v>
      </c>
      <c r="BT59" s="16" t="str">
        <f t="shared" ref="BT59:BT69" ca="1" si="194">IF(COUNTIF(BS$58:BS$69,BS59)=1,"-","Pos. "&amp;BS59&amp;" ("&amp;COUNTIF(BS$58:BS$69,BS59)&amp;")")</f>
        <v>Pos. 11 (2)</v>
      </c>
      <c r="BU59" s="16">
        <f t="shared" ca="1" si="176"/>
        <v>-3</v>
      </c>
      <c r="BV59" s="16">
        <f t="shared" ca="1" si="177"/>
        <v>11</v>
      </c>
      <c r="BW59" s="16" t="str">
        <f t="shared" ca="1" si="178"/>
        <v>Pos. 11 (2)</v>
      </c>
      <c r="BX59" s="16">
        <f t="shared" ca="1" si="179"/>
        <v>4</v>
      </c>
      <c r="BY59" s="16">
        <f t="shared" ca="1" si="180"/>
        <v>11</v>
      </c>
      <c r="BZ59" s="16" t="str">
        <f t="shared" ca="1" si="181"/>
        <v>Pos. 11 (2)</v>
      </c>
      <c r="CA59" s="16">
        <f t="shared" ca="1" si="182"/>
        <v>9</v>
      </c>
      <c r="CB59" s="16">
        <f t="shared" ref="CB59:CB68" ca="1" si="195">BY59+COUNTIFS(BZ$58:BZ$69,BZ59,CA$58:CA$69,"&gt;"&amp;CA59)</f>
        <v>11</v>
      </c>
      <c r="CC59" s="16"/>
      <c r="CD59" s="16">
        <f t="shared" ca="1" si="183"/>
        <v>12.010999999999999</v>
      </c>
      <c r="CE59" s="16">
        <f t="shared" ref="CE59:CE69" ca="1" si="196">IF(BZ59="-","-",COUNTIF(CD$58:CD$69,"&lt;"&amp;CD59))</f>
        <v>11</v>
      </c>
      <c r="CF59" s="16">
        <f t="shared" ref="CF59:CF69" ca="1" si="197">BY59+COUNTIFS(BZ$58:BZ$69,BZ59,CE$58:CE$69,"&lt;"&amp;CE59)</f>
        <v>12</v>
      </c>
      <c r="DJ59" s="16">
        <f t="shared" ca="1" si="184"/>
        <v>1</v>
      </c>
      <c r="DK59" s="16"/>
      <c r="DL59" s="16">
        <f t="shared" ca="1" si="185"/>
        <v>2</v>
      </c>
      <c r="DM59" s="16" t="str">
        <f t="shared" ca="1" si="186"/>
        <v>1.2</v>
      </c>
      <c r="DN59" s="16" t="e" cm="1" vm="5">
        <f t="array" aca="1" ref="DN59" ca="1">OFFSET(Horarios!$P$3,DJ59-1,0,DL59,1)</f>
        <v>#VALUE!</v>
      </c>
      <c r="DO59" s="16"/>
      <c r="DP59" s="16">
        <v>2</v>
      </c>
      <c r="DQ59" s="16" t="str">
        <f t="shared" ref="DQ59:DQ69" ca="1" si="198">INDEX($BD$58:$BD$69,MATCH(DP59,$BM$58:$BM$69,0))</f>
        <v>Senegal</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P.3 (2)</v>
      </c>
      <c r="G60" s="16"/>
      <c r="H60" s="16" t="str">
        <f t="shared" ref="H60:H65" ca="1" si="202">IF(D60="Pendiente","-",INDEX($BZ$6:$BZ$53,MATCH($AA60,$BD$6:$BD$53,0)))</f>
        <v>P.1 (2)</v>
      </c>
      <c r="I60" s="16" t="str">
        <f t="shared" ref="I60:I65" ca="1" si="203">IF(D60="Pendiente","-",INDEX($BZ$6:$BZ$53,MATCH($AF60,$BD$6:$BD$53,0)))</f>
        <v>P.3 (2)</v>
      </c>
      <c r="J60" s="16"/>
      <c r="K60" s="16" t="str">
        <f t="shared" ref="K60:K65" ca="1" si="204">IF(D60="Pendiente","-",INDEX($CE$6:$CE$53,MATCH($AA60,$BD$6:$BD$53,0)))</f>
        <v>P.1 (2)</v>
      </c>
      <c r="L60" s="16" t="str">
        <f t="shared" ref="L60:L65" ca="1" si="205">IF(D60="Pendiente","-",INDEX($CE$6:$CE$53,MATCH($AF60,$BD$6:$BD$53,0)))</f>
        <v>P.3 (2)</v>
      </c>
      <c r="M60" s="16"/>
      <c r="N60" s="16" t="str">
        <f t="shared" ref="N60:N65" ca="1" si="206">IF(D60="Pendiente","-",INDEX($CH$6:$CH$53,MATCH($AA60,$BD$6:$BD$53,0)))</f>
        <v>P.1 (2)</v>
      </c>
      <c r="O60" s="16" t="str">
        <f t="shared" ref="O60:O65" ca="1" si="207">IF(D60="Pendiente","-",INDEX($CH$6:$CH$53,MATCH($AF60,$BD$6:$BD$53,0)))</f>
        <v>P.3 (2)</v>
      </c>
      <c r="P60" s="16"/>
      <c r="Q60" s="16" t="str">
        <f t="shared" ref="Q60:Q65" ca="1" si="208">IF(D60="Pendiente","-",INDEX($CN$6:$CN$53,MATCH($AA60,$BD$6:$BD$53,0)))</f>
        <v>P.1 (2)</v>
      </c>
      <c r="R60" s="16" t="str">
        <f t="shared" ref="R60:R65" ca="1" si="209">IF(D60="Pendiente","-",INDEX($CN$6:$CN$53,MATCH($AF60,$BD$6:$BD$53,0)))</f>
        <v>P.3 (2)</v>
      </c>
      <c r="S60" s="16"/>
      <c r="T60" s="16" t="str">
        <f t="shared" ref="T60:T65" ca="1" si="210">IF(D60="Pendiente","-",INDEX($CS$6:$CS$53,MATCH($AA60,$BD$6:$BD$53,0)))</f>
        <v>P.1 (2)</v>
      </c>
      <c r="U60" s="16" t="str">
        <f t="shared" ref="U60:U65" ca="1" si="211">IF(D60="Pendiente","-",INDEX($CS$6:$CS$53,MATCH($AF60,$BD$6:$BD$53,0)))</f>
        <v>P.3 (2)</v>
      </c>
      <c r="V60" s="17"/>
      <c r="W60" s="657" t="s">
        <v>447</v>
      </c>
      <c r="X60" s="24">
        <f ca="1">Horarios!C60</f>
        <v>46188.75</v>
      </c>
      <c r="Y60" s="25">
        <f ca="1">Horarios!C60</f>
        <v>46188.75</v>
      </c>
      <c r="Z60" s="26" t="str">
        <f>$Z$4</f>
        <v>R1</v>
      </c>
      <c r="AA60" s="27" t="str">
        <f ca="1">A61</f>
        <v>Spain</v>
      </c>
      <c r="AB60" s="49" t="e" cm="1" vm="30">
        <f t="array" aca="1" ref="AB60" ca="1">Ver_flag_local</f>
        <v>#VALUE!</v>
      </c>
      <c r="AC60" s="50">
        <v>4</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5</v>
      </c>
      <c r="BL60" s="16">
        <f t="shared" ca="1" si="190"/>
        <v>-2</v>
      </c>
      <c r="BM60" s="16">
        <f t="shared" ca="1" si="191"/>
        <v>7</v>
      </c>
      <c r="BN60" s="16">
        <f t="shared" ca="1" si="192"/>
        <v>7</v>
      </c>
      <c r="BO60" s="16" t="str">
        <f t="shared" si="174"/>
        <v>4C</v>
      </c>
      <c r="BP60" s="16"/>
      <c r="BQ60" s="16"/>
      <c r="BR60" s="16">
        <f t="shared" ca="1" si="175"/>
        <v>3</v>
      </c>
      <c r="BS60" s="16">
        <f t="shared" ca="1" si="193"/>
        <v>3</v>
      </c>
      <c r="BT60" s="16" t="str">
        <f t="shared" ca="1" si="194"/>
        <v>Pos. 3 (7)</v>
      </c>
      <c r="BU60" s="16">
        <f t="shared" ca="1" si="176"/>
        <v>-2</v>
      </c>
      <c r="BV60" s="16">
        <f t="shared" ca="1" si="177"/>
        <v>5</v>
      </c>
      <c r="BW60" s="16" t="str">
        <f t="shared" ca="1" si="178"/>
        <v>Pos. 5 (3)</v>
      </c>
      <c r="BX60" s="16">
        <f t="shared" ca="1" si="179"/>
        <v>3</v>
      </c>
      <c r="BY60" s="16">
        <f t="shared" ca="1" si="180"/>
        <v>6</v>
      </c>
      <c r="BZ60" s="16" t="str">
        <f t="shared" ca="1" si="181"/>
        <v>Pos. 6 (2)</v>
      </c>
      <c r="CA60" s="16">
        <f t="shared" ca="1" si="182"/>
        <v>4</v>
      </c>
      <c r="CB60" s="16">
        <f t="shared" ca="1" si="195"/>
        <v>7</v>
      </c>
      <c r="CC60" s="16"/>
      <c r="CD60" s="16">
        <f t="shared" ca="1" si="183"/>
        <v>7.0069999999999997</v>
      </c>
      <c r="CE60" s="16">
        <f t="shared" ca="1" si="196"/>
        <v>6</v>
      </c>
      <c r="CF60" s="16">
        <f t="shared" ca="1" si="197"/>
        <v>7</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Sweden</v>
      </c>
    </row>
    <row r="61" spans="1:121" ht="15.9" customHeight="1">
      <c r="A61" s="16" t="str">
        <f ca="1">+Equipos!B30</f>
        <v>Spain</v>
      </c>
      <c r="B61" s="16"/>
      <c r="C61" s="16"/>
      <c r="D61" s="16" t="str">
        <f t="shared" si="199"/>
        <v>Visitante</v>
      </c>
      <c r="E61" s="16" t="str">
        <f t="shared" ca="1" si="200"/>
        <v>P.3 (2)</v>
      </c>
      <c r="F61" s="16" t="str">
        <f t="shared" ca="1" si="201"/>
        <v>P.1 (2)</v>
      </c>
      <c r="G61" s="16"/>
      <c r="H61" s="16" t="str">
        <f t="shared" ca="1" si="202"/>
        <v>P.3 (2)</v>
      </c>
      <c r="I61" s="16" t="str">
        <f t="shared" ca="1" si="203"/>
        <v>P.1 (2)</v>
      </c>
      <c r="J61" s="16"/>
      <c r="K61" s="16" t="str">
        <f t="shared" ca="1" si="204"/>
        <v>P.3 (2)</v>
      </c>
      <c r="L61" s="16" t="str">
        <f t="shared" ca="1" si="205"/>
        <v>P.1 (2)</v>
      </c>
      <c r="M61" s="16"/>
      <c r="N61" s="16" t="str">
        <f t="shared" ca="1" si="206"/>
        <v>P.3 (2)</v>
      </c>
      <c r="O61" s="16" t="str">
        <f t="shared" ca="1" si="207"/>
        <v>P.1 (2)</v>
      </c>
      <c r="P61" s="16"/>
      <c r="Q61" s="16" t="str">
        <f t="shared" ca="1" si="208"/>
        <v>P.3 (2)</v>
      </c>
      <c r="R61" s="16" t="str">
        <f t="shared" ca="1" si="209"/>
        <v>P.1 (2)</v>
      </c>
      <c r="S61" s="16"/>
      <c r="T61" s="16" t="str">
        <f t="shared" ca="1" si="210"/>
        <v>P.3 (2)</v>
      </c>
      <c r="U61" s="16" t="str">
        <f t="shared" ca="1" si="211"/>
        <v>P.1 (2)</v>
      </c>
      <c r="V61" s="17"/>
      <c r="W61" s="657"/>
      <c r="X61" s="24">
        <f ca="1">Horarios!C61</f>
        <v>46189</v>
      </c>
      <c r="Y61" s="25">
        <f ca="1">Horarios!C61</f>
        <v>46189</v>
      </c>
      <c r="Z61" s="26" t="str">
        <f>$Z$4</f>
        <v>R1</v>
      </c>
      <c r="AA61" s="27" t="str">
        <f ca="1">A63</f>
        <v>Saudi Arabia</v>
      </c>
      <c r="AB61" s="49" t="e" cm="1" vm="32">
        <f t="array" aca="1" ref="AB61" ca="1">Ver_flag_local</f>
        <v>#VALUE!</v>
      </c>
      <c r="AC61" s="50">
        <v>1</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2</v>
      </c>
      <c r="BF61" s="16">
        <f t="shared" ca="1" si="189"/>
        <v>3</v>
      </c>
      <c r="BG61" s="16">
        <f t="shared" ca="1" si="169"/>
        <v>0</v>
      </c>
      <c r="BH61" s="16">
        <f t="shared" ca="1" si="170"/>
        <v>2</v>
      </c>
      <c r="BI61" s="16">
        <f t="shared" ca="1" si="171"/>
        <v>1</v>
      </c>
      <c r="BJ61" s="16">
        <f t="shared" ca="1" si="172"/>
        <v>2</v>
      </c>
      <c r="BK61" s="16">
        <f t="shared" ca="1" si="173"/>
        <v>4</v>
      </c>
      <c r="BL61" s="16">
        <f t="shared" ca="1" si="190"/>
        <v>-2</v>
      </c>
      <c r="BM61" s="16">
        <f t="shared" ca="1" si="191"/>
        <v>10</v>
      </c>
      <c r="BN61" s="16">
        <f t="shared" ca="1" si="192"/>
        <v>10</v>
      </c>
      <c r="BO61" s="16" t="str">
        <f t="shared" si="174"/>
        <v>4D</v>
      </c>
      <c r="BP61" s="16"/>
      <c r="BQ61" s="16"/>
      <c r="BR61" s="16">
        <f t="shared" ca="1" si="175"/>
        <v>2</v>
      </c>
      <c r="BS61" s="16">
        <f t="shared" ca="1" si="193"/>
        <v>10</v>
      </c>
      <c r="BT61" s="16" t="str">
        <f t="shared" ca="1" si="194"/>
        <v>-</v>
      </c>
      <c r="BU61" s="16" t="str">
        <f t="shared" ca="1" si="176"/>
        <v>-</v>
      </c>
      <c r="BV61" s="16">
        <f t="shared" ca="1" si="177"/>
        <v>10</v>
      </c>
      <c r="BW61" s="16" t="str">
        <f t="shared" ca="1" si="178"/>
        <v>-</v>
      </c>
      <c r="BX61" s="16" t="str">
        <f t="shared" ca="1" si="179"/>
        <v>-</v>
      </c>
      <c r="BY61" s="16">
        <f t="shared" ca="1" si="180"/>
        <v>10</v>
      </c>
      <c r="BZ61" s="16" t="str">
        <f t="shared" ca="1" si="181"/>
        <v>-</v>
      </c>
      <c r="CA61" s="16" t="str">
        <f t="shared" ca="1" si="182"/>
        <v>-</v>
      </c>
      <c r="CB61" s="16">
        <f t="shared" ca="1" si="195"/>
        <v>10</v>
      </c>
      <c r="CC61" s="16"/>
      <c r="CD61" s="16">
        <f t="shared" ca="1" si="183"/>
        <v>10</v>
      </c>
      <c r="CE61" s="16" t="str">
        <f t="shared" ca="1" si="196"/>
        <v>-</v>
      </c>
      <c r="CF61" s="16">
        <f t="shared" ca="1" si="197"/>
        <v>10</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South Korea</v>
      </c>
    </row>
    <row r="62" spans="1:121" ht="15.9" customHeight="1">
      <c r="A62" s="16" t="str">
        <f ca="1">+Equipos!B31</f>
        <v>Cape Verde</v>
      </c>
      <c r="B62" s="16"/>
      <c r="C62" s="16"/>
      <c r="D62" s="16" t="str">
        <f t="shared" si="199"/>
        <v>Local</v>
      </c>
      <c r="E62" s="16" t="str">
        <f t="shared" ca="1" si="200"/>
        <v>P.1 (2)</v>
      </c>
      <c r="F62" s="16" t="str">
        <f t="shared" ca="1" si="201"/>
        <v>P.3 (2)</v>
      </c>
      <c r="G62" s="16"/>
      <c r="H62" s="16" t="str">
        <f t="shared" ca="1" si="202"/>
        <v>P.1 (2)</v>
      </c>
      <c r="I62" s="16" t="str">
        <f t="shared" ca="1" si="203"/>
        <v>P.3 (2)</v>
      </c>
      <c r="J62" s="16"/>
      <c r="K62" s="16" t="str">
        <f t="shared" ca="1" si="204"/>
        <v>P.1 (2)</v>
      </c>
      <c r="L62" s="16" t="str">
        <f t="shared" ca="1" si="205"/>
        <v>P.3 (2)</v>
      </c>
      <c r="M62" s="16"/>
      <c r="N62" s="16" t="str">
        <f t="shared" ca="1" si="206"/>
        <v>P.1 (2)</v>
      </c>
      <c r="O62" s="16" t="str">
        <f t="shared" ca="1" si="207"/>
        <v>P.3 (2)</v>
      </c>
      <c r="P62" s="16"/>
      <c r="Q62" s="16" t="str">
        <f t="shared" ca="1" si="208"/>
        <v>P.1 (2)</v>
      </c>
      <c r="R62" s="16" t="str">
        <f t="shared" ca="1" si="209"/>
        <v>P.3 (2)</v>
      </c>
      <c r="S62" s="16"/>
      <c r="T62" s="16" t="str">
        <f t="shared" ca="1" si="210"/>
        <v>P.1 (2)</v>
      </c>
      <c r="U62" s="16" t="str">
        <f t="shared" ca="1" si="211"/>
        <v>P.3 (2)</v>
      </c>
      <c r="V62" s="17"/>
      <c r="W62" s="657"/>
      <c r="X62" s="24">
        <f ca="1">Horarios!C62</f>
        <v>46194.75</v>
      </c>
      <c r="Y62" s="25">
        <f ca="1">Horarios!C62</f>
        <v>46194.75</v>
      </c>
      <c r="Z62" s="26" t="str">
        <f>$Z$6</f>
        <v>R2</v>
      </c>
      <c r="AA62" s="27" t="str">
        <f ca="1">A61</f>
        <v>Spain</v>
      </c>
      <c r="AB62" s="49" t="e" cm="1" vm="30">
        <f t="array" aca="1" ref="AB62" ca="1">Ver_flag_local</f>
        <v>#VALUE!</v>
      </c>
      <c r="AC62" s="50">
        <v>3</v>
      </c>
      <c r="AD62" s="51">
        <v>1</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9</v>
      </c>
      <c r="AS62" s="36">
        <f t="shared" ca="1" si="215"/>
        <v>3</v>
      </c>
      <c r="AT62" s="41">
        <f t="shared" ca="1" si="215"/>
        <v>6</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3</v>
      </c>
      <c r="BK62" s="16">
        <f t="shared" ca="1" si="173"/>
        <v>5</v>
      </c>
      <c r="BL62" s="16">
        <f t="shared" ca="1" si="190"/>
        <v>-2</v>
      </c>
      <c r="BM62" s="16">
        <f t="shared" ca="1" si="191"/>
        <v>6</v>
      </c>
      <c r="BN62" s="16">
        <f t="shared" ca="1" si="192"/>
        <v>6</v>
      </c>
      <c r="BO62" s="16" t="str">
        <f t="shared" si="174"/>
        <v>4E</v>
      </c>
      <c r="BP62" s="16"/>
      <c r="BQ62" s="16"/>
      <c r="BR62" s="16">
        <f t="shared" ca="1" si="175"/>
        <v>3</v>
      </c>
      <c r="BS62" s="16">
        <f t="shared" ca="1" si="193"/>
        <v>3</v>
      </c>
      <c r="BT62" s="16" t="str">
        <f t="shared" ca="1" si="194"/>
        <v>Pos. 3 (7)</v>
      </c>
      <c r="BU62" s="16">
        <f t="shared" ca="1" si="176"/>
        <v>-2</v>
      </c>
      <c r="BV62" s="16">
        <f t="shared" ca="1" si="177"/>
        <v>5</v>
      </c>
      <c r="BW62" s="16" t="str">
        <f t="shared" ca="1" si="178"/>
        <v>Pos. 5 (3)</v>
      </c>
      <c r="BX62" s="16">
        <f t="shared" ca="1" si="179"/>
        <v>3</v>
      </c>
      <c r="BY62" s="16">
        <f t="shared" ca="1" si="180"/>
        <v>6</v>
      </c>
      <c r="BZ62" s="16" t="str">
        <f t="shared" ca="1" si="181"/>
        <v>Pos. 6 (2)</v>
      </c>
      <c r="CA62" s="16">
        <f t="shared" ca="1" si="182"/>
        <v>6</v>
      </c>
      <c r="CB62" s="16">
        <f t="shared" ca="1" si="195"/>
        <v>6</v>
      </c>
      <c r="CC62" s="16"/>
      <c r="CD62" s="16">
        <f t="shared" ca="1" si="183"/>
        <v>6.0060000000000002</v>
      </c>
      <c r="CE62" s="16">
        <f t="shared" ca="1" si="196"/>
        <v>5</v>
      </c>
      <c r="CF62" s="16">
        <f t="shared" ca="1" si="197"/>
        <v>6</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Algeria</v>
      </c>
    </row>
    <row r="63" spans="1:121" ht="15.9" customHeight="1">
      <c r="A63" s="16" t="str">
        <f ca="1">+Equipos!B32</f>
        <v>Saudi Arabia</v>
      </c>
      <c r="B63" s="16"/>
      <c r="C63" s="16"/>
      <c r="D63" s="16" t="str">
        <f t="shared" si="199"/>
        <v>Local</v>
      </c>
      <c r="E63" s="16" t="str">
        <f t="shared" ca="1" si="200"/>
        <v>P.1 (2)</v>
      </c>
      <c r="F63" s="16" t="str">
        <f t="shared" ca="1" si="201"/>
        <v>P.3 (2)</v>
      </c>
      <c r="G63" s="16"/>
      <c r="H63" s="16" t="str">
        <f t="shared" ca="1" si="202"/>
        <v>P.1 (2)</v>
      </c>
      <c r="I63" s="16" t="str">
        <f t="shared" ca="1" si="203"/>
        <v>P.3 (2)</v>
      </c>
      <c r="J63" s="16"/>
      <c r="K63" s="16" t="str">
        <f t="shared" ca="1" si="204"/>
        <v>P.1 (2)</v>
      </c>
      <c r="L63" s="16" t="str">
        <f t="shared" ca="1" si="205"/>
        <v>P.3 (2)</v>
      </c>
      <c r="M63" s="16"/>
      <c r="N63" s="16" t="str">
        <f t="shared" ca="1" si="206"/>
        <v>P.1 (2)</v>
      </c>
      <c r="O63" s="16" t="str">
        <f t="shared" ca="1" si="207"/>
        <v>P.3 (2)</v>
      </c>
      <c r="P63" s="16"/>
      <c r="Q63" s="16" t="str">
        <f t="shared" ca="1" si="208"/>
        <v>P.1 (2)</v>
      </c>
      <c r="R63" s="16" t="str">
        <f t="shared" ca="1" si="209"/>
        <v>P.3 (2)</v>
      </c>
      <c r="S63" s="16"/>
      <c r="T63" s="16" t="str">
        <f t="shared" ca="1" si="210"/>
        <v>P.1 (2)</v>
      </c>
      <c r="U63" s="16" t="str">
        <f t="shared" ca="1" si="211"/>
        <v>P.3 (2)</v>
      </c>
      <c r="V63" s="17"/>
      <c r="W63" s="657"/>
      <c r="X63" s="24">
        <f ca="1">Horarios!C63</f>
        <v>46195</v>
      </c>
      <c r="Y63" s="25">
        <f ca="1">Horarios!C63</f>
        <v>46195</v>
      </c>
      <c r="Z63" s="26" t="str">
        <f>$Z$6</f>
        <v>R2</v>
      </c>
      <c r="AA63" s="27" t="str">
        <f ca="1">A64</f>
        <v>Uruguay</v>
      </c>
      <c r="AB63" s="49" t="e" cm="1" vm="33">
        <f t="array" aca="1" ref="AB63" ca="1">Ver_flag_local</f>
        <v>#VALUE!</v>
      </c>
      <c r="AC63" s="50">
        <v>4</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8</v>
      </c>
      <c r="AS63" s="39">
        <f t="shared" ca="1" si="215"/>
        <v>4</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3</v>
      </c>
      <c r="BF63" s="16">
        <f t="shared" ca="1" si="189"/>
        <v>3</v>
      </c>
      <c r="BG63" s="16">
        <f t="shared" ca="1" si="169"/>
        <v>1</v>
      </c>
      <c r="BH63" s="16">
        <f t="shared" ca="1" si="170"/>
        <v>0</v>
      </c>
      <c r="BI63" s="16">
        <f t="shared" ca="1" si="171"/>
        <v>2</v>
      </c>
      <c r="BJ63" s="16">
        <f t="shared" ca="1" si="172"/>
        <v>5</v>
      </c>
      <c r="BK63" s="16">
        <f t="shared" ca="1" si="173"/>
        <v>5</v>
      </c>
      <c r="BL63" s="16">
        <f t="shared" ca="1" si="190"/>
        <v>0</v>
      </c>
      <c r="BM63" s="16">
        <f t="shared" ca="1" si="191"/>
        <v>3</v>
      </c>
      <c r="BN63" s="16">
        <f t="shared" ca="1" si="192"/>
        <v>3</v>
      </c>
      <c r="BO63" s="16" t="str">
        <f t="shared" si="174"/>
        <v>4F</v>
      </c>
      <c r="BP63" s="16"/>
      <c r="BQ63" s="16"/>
      <c r="BR63" s="16">
        <f t="shared" ca="1" si="175"/>
        <v>3</v>
      </c>
      <c r="BS63" s="16">
        <f t="shared" ca="1" si="193"/>
        <v>3</v>
      </c>
      <c r="BT63" s="16" t="str">
        <f t="shared" ca="1" si="194"/>
        <v>Pos. 3 (7)</v>
      </c>
      <c r="BU63" s="16">
        <f t="shared" ca="1" si="176"/>
        <v>0</v>
      </c>
      <c r="BV63" s="16">
        <f t="shared" ca="1" si="177"/>
        <v>3</v>
      </c>
      <c r="BW63" s="16" t="str">
        <f t="shared" ca="1" si="178"/>
        <v>-</v>
      </c>
      <c r="BX63" s="16" t="str">
        <f t="shared" ca="1" si="179"/>
        <v>-</v>
      </c>
      <c r="BY63" s="16">
        <f t="shared" ca="1" si="180"/>
        <v>3</v>
      </c>
      <c r="BZ63" s="16" t="str">
        <f t="shared" ca="1" si="181"/>
        <v>-</v>
      </c>
      <c r="CA63" s="16" t="str">
        <f t="shared" ca="1" si="182"/>
        <v>-</v>
      </c>
      <c r="CB63" s="16">
        <f t="shared" ca="1" si="195"/>
        <v>3</v>
      </c>
      <c r="CC63" s="16"/>
      <c r="CD63" s="16">
        <f t="shared" ca="1" si="183"/>
        <v>3</v>
      </c>
      <c r="CE63" s="16" t="str">
        <f t="shared" ca="1" si="196"/>
        <v>-</v>
      </c>
      <c r="CF63" s="16">
        <f t="shared" ca="1" si="197"/>
        <v>3</v>
      </c>
      <c r="DJ63" s="16">
        <f t="shared" ca="1" si="184"/>
        <v>6</v>
      </c>
      <c r="DK63" s="16"/>
      <c r="DL63" s="16">
        <f t="shared" ca="1" si="185"/>
        <v>2</v>
      </c>
      <c r="DM63" s="16" t="str">
        <f t="shared" ca="1" si="186"/>
        <v>6.2</v>
      </c>
      <c r="DN63" s="16" t="e" cm="1" vm="5">
        <f t="array" aca="1" ref="DN63" ca="1">OFFSET(Horarios!$P$3,DJ63-1,0,DL63,1)</f>
        <v>#VALUE!</v>
      </c>
      <c r="DO63" s="16"/>
      <c r="DP63" s="16">
        <v>6</v>
      </c>
      <c r="DQ63" s="16" t="str">
        <f t="shared" ca="1" si="198"/>
        <v>Ivory Coast</v>
      </c>
    </row>
    <row r="64" spans="1:121" ht="15.9"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2</v>
      </c>
      <c r="AD64" s="51">
        <v>2</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4</v>
      </c>
      <c r="AS64" s="39">
        <f t="shared" ca="1" si="215"/>
        <v>7</v>
      </c>
      <c r="AT64" s="43">
        <f t="shared" ca="1" si="215"/>
        <v>-3</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4</v>
      </c>
      <c r="BF64" s="16">
        <f t="shared" ca="1" si="189"/>
        <v>3</v>
      </c>
      <c r="BG64" s="16">
        <f t="shared" ca="1" si="169"/>
        <v>1</v>
      </c>
      <c r="BH64" s="16">
        <f t="shared" ca="1" si="170"/>
        <v>1</v>
      </c>
      <c r="BI64" s="16">
        <f t="shared" ca="1" si="171"/>
        <v>1</v>
      </c>
      <c r="BJ64" s="16">
        <f t="shared" ca="1" si="172"/>
        <v>5</v>
      </c>
      <c r="BK64" s="16">
        <f t="shared" ca="1" si="173"/>
        <v>6</v>
      </c>
      <c r="BL64" s="16">
        <f t="shared" ca="1" si="190"/>
        <v>-1</v>
      </c>
      <c r="BM64" s="16">
        <f t="shared" ca="1" si="191"/>
        <v>1</v>
      </c>
      <c r="BN64" s="16">
        <f t="shared" ca="1" si="192"/>
        <v>2</v>
      </c>
      <c r="BO64" s="16" t="str">
        <f t="shared" si="174"/>
        <v>4G</v>
      </c>
      <c r="BP64" s="16"/>
      <c r="BQ64" s="16"/>
      <c r="BR64" s="16">
        <f t="shared" ca="1" si="175"/>
        <v>4</v>
      </c>
      <c r="BS64" s="16">
        <f t="shared" ca="1" si="193"/>
        <v>1</v>
      </c>
      <c r="BT64" s="16" t="str">
        <f t="shared" ca="1" si="194"/>
        <v>Pos. 1 (2)</v>
      </c>
      <c r="BU64" s="16">
        <f t="shared" ca="1" si="176"/>
        <v>-1</v>
      </c>
      <c r="BV64" s="16">
        <f t="shared" ca="1" si="177"/>
        <v>1</v>
      </c>
      <c r="BW64" s="16" t="str">
        <f t="shared" ca="1" si="178"/>
        <v>Pos. 1 (2)</v>
      </c>
      <c r="BX64" s="16">
        <f t="shared" ca="1" si="179"/>
        <v>5</v>
      </c>
      <c r="BY64" s="16">
        <f t="shared" ca="1" si="180"/>
        <v>1</v>
      </c>
      <c r="BZ64" s="16" t="str">
        <f t="shared" ca="1" si="181"/>
        <v>Pos. 1 (2)</v>
      </c>
      <c r="CA64" s="16">
        <f t="shared" ca="1" si="182"/>
        <v>7</v>
      </c>
      <c r="CB64" s="16">
        <f t="shared" ca="1" si="195"/>
        <v>1</v>
      </c>
      <c r="CC64" s="16"/>
      <c r="CD64" s="16">
        <f t="shared" ca="1" si="183"/>
        <v>2.0009999999999999</v>
      </c>
      <c r="CE64" s="16">
        <f t="shared" ca="1" si="196"/>
        <v>1</v>
      </c>
      <c r="CF64" s="16">
        <f t="shared" ca="1" si="197"/>
        <v>2</v>
      </c>
      <c r="DJ64" s="16">
        <f t="shared" ca="1" si="184"/>
        <v>6</v>
      </c>
      <c r="DK64" s="16"/>
      <c r="DL64" s="16">
        <f t="shared" ca="1" si="185"/>
        <v>2</v>
      </c>
      <c r="DM64" s="16" t="str">
        <f t="shared" ca="1" si="186"/>
        <v>6.2</v>
      </c>
      <c r="DN64" s="16" t="e" cm="1" vm="5">
        <f t="array" aca="1" ref="DN64" ca="1">OFFSET(Horarios!$P$3,DJ64-1,0,DL64,1)</f>
        <v>#VALUE!</v>
      </c>
      <c r="DO64" s="16"/>
      <c r="DP64" s="16">
        <v>7</v>
      </c>
      <c r="DQ64" s="16" t="str">
        <f t="shared" ca="1" si="198"/>
        <v>Scotland</v>
      </c>
    </row>
    <row r="65" spans="1:121" ht="15.9"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2</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3</v>
      </c>
      <c r="AS65" s="47">
        <f t="shared" ca="1" si="215"/>
        <v>10</v>
      </c>
      <c r="AT65" s="48">
        <f t="shared" ca="1" si="215"/>
        <v>-7</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4</v>
      </c>
      <c r="BK65" s="16">
        <f t="shared" ca="1" si="173"/>
        <v>7</v>
      </c>
      <c r="BL65" s="16">
        <f t="shared" ca="1" si="190"/>
        <v>-3</v>
      </c>
      <c r="BM65" s="16">
        <f t="shared" ca="1" si="191"/>
        <v>12</v>
      </c>
      <c r="BN65" s="16">
        <f t="shared" ca="1" si="192"/>
        <v>11</v>
      </c>
      <c r="BO65" s="16" t="str">
        <f t="shared" si="174"/>
        <v>4H</v>
      </c>
      <c r="BP65" s="16"/>
      <c r="BQ65" s="16"/>
      <c r="BR65" s="16">
        <f t="shared" ca="1" si="175"/>
        <v>1</v>
      </c>
      <c r="BS65" s="16">
        <f t="shared" ca="1" si="193"/>
        <v>11</v>
      </c>
      <c r="BT65" s="16" t="str">
        <f t="shared" ca="1" si="194"/>
        <v>Pos. 11 (2)</v>
      </c>
      <c r="BU65" s="16">
        <f t="shared" ca="1" si="176"/>
        <v>-3</v>
      </c>
      <c r="BV65" s="16">
        <f t="shared" ca="1" si="177"/>
        <v>11</v>
      </c>
      <c r="BW65" s="16" t="str">
        <f t="shared" ca="1" si="178"/>
        <v>Pos. 11 (2)</v>
      </c>
      <c r="BX65" s="16">
        <f t="shared" ca="1" si="179"/>
        <v>4</v>
      </c>
      <c r="BY65" s="16">
        <f t="shared" ca="1" si="180"/>
        <v>11</v>
      </c>
      <c r="BZ65" s="16" t="str">
        <f t="shared" ca="1" si="181"/>
        <v>Pos. 11 (2)</v>
      </c>
      <c r="CA65" s="16">
        <f t="shared" ca="1" si="182"/>
        <v>5</v>
      </c>
      <c r="CB65" s="16">
        <f t="shared" ca="1" si="195"/>
        <v>12</v>
      </c>
      <c r="CC65" s="16"/>
      <c r="CD65" s="16">
        <f t="shared" ca="1" si="183"/>
        <v>11.012</v>
      </c>
      <c r="CE65" s="16">
        <f t="shared" ca="1" si="196"/>
        <v>10</v>
      </c>
      <c r="CF65" s="16">
        <f t="shared" ca="1" si="197"/>
        <v>11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Ghana</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5</v>
      </c>
      <c r="BK66" s="16">
        <f t="shared" ca="1" si="173"/>
        <v>6</v>
      </c>
      <c r="BL66" s="16">
        <f t="shared" ca="1" si="190"/>
        <v>-1</v>
      </c>
      <c r="BM66" s="16">
        <f t="shared" ca="1" si="191"/>
        <v>2</v>
      </c>
      <c r="BN66" s="16">
        <f t="shared" ca="1" si="192"/>
        <v>1</v>
      </c>
      <c r="BO66" s="16" t="str">
        <f t="shared" si="174"/>
        <v>4I</v>
      </c>
      <c r="BP66" s="16"/>
      <c r="BQ66" s="16"/>
      <c r="BR66" s="16">
        <f t="shared" ca="1" si="175"/>
        <v>4</v>
      </c>
      <c r="BS66" s="16">
        <f t="shared" ca="1" si="193"/>
        <v>1</v>
      </c>
      <c r="BT66" s="16" t="str">
        <f t="shared" ca="1" si="194"/>
        <v>Pos. 1 (2)</v>
      </c>
      <c r="BU66" s="16">
        <f t="shared" ca="1" si="176"/>
        <v>-1</v>
      </c>
      <c r="BV66" s="16">
        <f t="shared" ca="1" si="177"/>
        <v>1</v>
      </c>
      <c r="BW66" s="16" t="str">
        <f t="shared" ca="1" si="178"/>
        <v>Pos. 1 (2)</v>
      </c>
      <c r="BX66" s="16">
        <f t="shared" ca="1" si="179"/>
        <v>5</v>
      </c>
      <c r="BY66" s="16">
        <f t="shared" ca="1" si="180"/>
        <v>1</v>
      </c>
      <c r="BZ66" s="16" t="str">
        <f t="shared" ca="1" si="181"/>
        <v>Pos. 1 (2)</v>
      </c>
      <c r="CA66" s="16">
        <f t="shared" ca="1" si="182"/>
        <v>3</v>
      </c>
      <c r="CB66" s="16">
        <f t="shared" ca="1" si="195"/>
        <v>2</v>
      </c>
      <c r="CC66" s="16"/>
      <c r="CD66" s="16">
        <f t="shared" ca="1" si="183"/>
        <v>1.002</v>
      </c>
      <c r="CE66" s="16">
        <f t="shared" ca="1" si="196"/>
        <v>0</v>
      </c>
      <c r="CF66" s="16">
        <f t="shared" ca="1" si="197"/>
        <v>1</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Uzbekistan</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4</v>
      </c>
      <c r="BK67" s="16">
        <f t="shared" ca="1" si="173"/>
        <v>6</v>
      </c>
      <c r="BL67" s="16">
        <f t="shared" ca="1" si="190"/>
        <v>-2</v>
      </c>
      <c r="BM67" s="16">
        <f t="shared" ca="1" si="191"/>
        <v>5</v>
      </c>
      <c r="BN67" s="16">
        <f t="shared" ca="1" si="192"/>
        <v>5</v>
      </c>
      <c r="BO67" s="16" t="str">
        <f t="shared" si="174"/>
        <v>4J</v>
      </c>
      <c r="BP67" s="16"/>
      <c r="BQ67" s="16"/>
      <c r="BR67" s="16">
        <f t="shared" ca="1" si="175"/>
        <v>3</v>
      </c>
      <c r="BS67" s="16">
        <f t="shared" ca="1" si="193"/>
        <v>3</v>
      </c>
      <c r="BT67" s="16" t="str">
        <f t="shared" ca="1" si="194"/>
        <v>Pos. 3 (7)</v>
      </c>
      <c r="BU67" s="16">
        <f t="shared" ca="1" si="176"/>
        <v>-2</v>
      </c>
      <c r="BV67" s="16">
        <f t="shared" ca="1" si="177"/>
        <v>5</v>
      </c>
      <c r="BW67" s="16" t="str">
        <f t="shared" ca="1" si="178"/>
        <v>Pos. 5 (3)</v>
      </c>
      <c r="BX67" s="16">
        <f t="shared" ca="1" si="179"/>
        <v>4</v>
      </c>
      <c r="BY67" s="16">
        <f t="shared" ca="1" si="180"/>
        <v>5</v>
      </c>
      <c r="BZ67" s="16" t="str">
        <f t="shared" ca="1" si="181"/>
        <v>-</v>
      </c>
      <c r="CA67" s="16" t="str">
        <f t="shared" ca="1" si="182"/>
        <v>-</v>
      </c>
      <c r="CB67" s="16">
        <f t="shared" ca="1" si="195"/>
        <v>5</v>
      </c>
      <c r="CC67" s="16"/>
      <c r="CD67" s="16">
        <f t="shared" ca="1" si="183"/>
        <v>5</v>
      </c>
      <c r="CE67" s="16" t="str">
        <f t="shared" ca="1" si="196"/>
        <v>-</v>
      </c>
      <c r="CF67" s="16">
        <f t="shared" ca="1" si="197"/>
        <v>5</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Australia</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63" t="s">
        <v>448</v>
      </c>
      <c r="X68" s="24">
        <f ca="1">Horarios!C68</f>
        <v>46189.875</v>
      </c>
      <c r="Y68" s="25">
        <f ca="1">Horarios!C68</f>
        <v>46189.875</v>
      </c>
      <c r="Z68" s="26" t="str">
        <f>$Z$4</f>
        <v>R1</v>
      </c>
      <c r="AA68" s="27" t="str">
        <f ca="1">A69</f>
        <v>France</v>
      </c>
      <c r="AB68" s="49" t="e" cm="1" vm="34">
        <f t="array" aca="1" ref="AB68" ca="1">Ver_flag_local</f>
        <v>#VALUE!</v>
      </c>
      <c r="AC68" s="50">
        <v>3</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3</v>
      </c>
      <c r="BF68" s="16">
        <f t="shared" ca="1" si="189"/>
        <v>3</v>
      </c>
      <c r="BG68" s="16">
        <f t="shared" ca="1" si="169"/>
        <v>1</v>
      </c>
      <c r="BH68" s="16">
        <f t="shared" ca="1" si="170"/>
        <v>0</v>
      </c>
      <c r="BI68" s="16">
        <f t="shared" ca="1" si="171"/>
        <v>2</v>
      </c>
      <c r="BJ68" s="16">
        <f t="shared" ca="1" si="172"/>
        <v>3</v>
      </c>
      <c r="BK68" s="16">
        <f t="shared" ca="1" si="173"/>
        <v>8</v>
      </c>
      <c r="BL68" s="16">
        <f t="shared" ca="1" si="190"/>
        <v>-5</v>
      </c>
      <c r="BM68" s="16">
        <f t="shared" ca="1" si="191"/>
        <v>9</v>
      </c>
      <c r="BN68" s="16">
        <f t="shared" ca="1" si="192"/>
        <v>9</v>
      </c>
      <c r="BO68" s="16" t="str">
        <f t="shared" si="174"/>
        <v>4K</v>
      </c>
      <c r="BP68" s="16"/>
      <c r="BQ68" s="16"/>
      <c r="BR68" s="16">
        <f t="shared" ca="1" si="175"/>
        <v>3</v>
      </c>
      <c r="BS68" s="16">
        <f t="shared" ca="1" si="193"/>
        <v>3</v>
      </c>
      <c r="BT68" s="16" t="str">
        <f t="shared" ca="1" si="194"/>
        <v>Pos. 3 (7)</v>
      </c>
      <c r="BU68" s="16">
        <f t="shared" ca="1" si="176"/>
        <v>-5</v>
      </c>
      <c r="BV68" s="16">
        <f t="shared" ca="1" si="177"/>
        <v>9</v>
      </c>
      <c r="BW68" s="16" t="str">
        <f t="shared" ca="1" si="178"/>
        <v>-</v>
      </c>
      <c r="BX68" s="16" t="str">
        <f t="shared" ca="1" si="179"/>
        <v>-</v>
      </c>
      <c r="BY68" s="16">
        <f t="shared" ca="1" si="180"/>
        <v>9</v>
      </c>
      <c r="BZ68" s="16" t="str">
        <f t="shared" ca="1" si="181"/>
        <v>-</v>
      </c>
      <c r="CA68" s="16" t="str">
        <f t="shared" ca="1" si="182"/>
        <v>-</v>
      </c>
      <c r="CB68" s="16">
        <f t="shared" ca="1" si="195"/>
        <v>9</v>
      </c>
      <c r="CC68" s="16"/>
      <c r="CD68" s="16">
        <f t="shared" ca="1" si="183"/>
        <v>9</v>
      </c>
      <c r="CE68" s="16" t="str">
        <f t="shared" ca="1" si="196"/>
        <v>-</v>
      </c>
      <c r="CF68" s="16">
        <f t="shared" ca="1" si="197"/>
        <v>9</v>
      </c>
      <c r="DJ68" s="16">
        <f t="shared" ca="1" si="184"/>
        <v>11</v>
      </c>
      <c r="DK68" s="16"/>
      <c r="DL68" s="16">
        <f t="shared" ca="1" si="185"/>
        <v>2</v>
      </c>
      <c r="DM68" s="16" t="str">
        <f t="shared" ca="1" si="186"/>
        <v>11.2</v>
      </c>
      <c r="DN68" s="16" t="e" cm="1" vm="5">
        <f t="array" aca="1" ref="DN68" ca="1">OFFSET(Horarios!$P$3,DJ68-1,0,DL68,1)</f>
        <v>#VALUE!</v>
      </c>
      <c r="DO68" s="16"/>
      <c r="DP68" s="16">
        <v>11</v>
      </c>
      <c r="DQ68" s="16" t="str">
        <f t="shared" ca="1" si="198"/>
        <v>Bosnia and Herzegovina</v>
      </c>
    </row>
    <row r="69" spans="1:121" ht="15.9"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63"/>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3</v>
      </c>
      <c r="BK69" s="16">
        <f t="shared" ca="1" si="173"/>
        <v>6</v>
      </c>
      <c r="BL69" s="16">
        <f t="shared" ca="1" si="190"/>
        <v>-3</v>
      </c>
      <c r="BM69" s="16">
        <f t="shared" ca="1" si="191"/>
        <v>8</v>
      </c>
      <c r="BN69" s="16">
        <f t="shared" ca="1" si="192"/>
        <v>8</v>
      </c>
      <c r="BO69" s="16" t="str">
        <f t="shared" si="174"/>
        <v>4L</v>
      </c>
      <c r="BP69" s="16"/>
      <c r="BQ69" s="16"/>
      <c r="BR69" s="16">
        <f t="shared" ca="1" si="175"/>
        <v>3</v>
      </c>
      <c r="BS69" s="16">
        <f t="shared" ca="1" si="193"/>
        <v>3</v>
      </c>
      <c r="BT69" s="16" t="str">
        <f t="shared" ca="1" si="194"/>
        <v>Pos. 3 (7)</v>
      </c>
      <c r="BU69" s="16">
        <f t="shared" ca="1" si="176"/>
        <v>-3</v>
      </c>
      <c r="BV69" s="16">
        <f t="shared" ca="1" si="177"/>
        <v>8</v>
      </c>
      <c r="BW69" s="16" t="str">
        <f t="shared" ca="1" si="178"/>
        <v>-</v>
      </c>
      <c r="BX69" s="16" t="str">
        <f t="shared" ca="1" si="179"/>
        <v>-</v>
      </c>
      <c r="BY69" s="16">
        <f t="shared" ca="1" si="180"/>
        <v>8</v>
      </c>
      <c r="BZ69" s="16" t="str">
        <f t="shared" ca="1" si="181"/>
        <v>-</v>
      </c>
      <c r="CA69" s="16" t="str">
        <f t="shared" ca="1" si="182"/>
        <v>-</v>
      </c>
      <c r="CB69" s="16">
        <f ca="1">BY69+COUNTIFS(BZ$58:BZ$69,BZ69,CA$58:CA$69,"&gt;"&amp;CA69)</f>
        <v>8</v>
      </c>
      <c r="CC69" s="16"/>
      <c r="CD69" s="16">
        <f t="shared" ca="1" si="183"/>
        <v>8</v>
      </c>
      <c r="CE69" s="16" t="str">
        <f t="shared" ca="1" si="196"/>
        <v>-</v>
      </c>
      <c r="CF69" s="16">
        <f t="shared" ca="1" si="197"/>
        <v>8</v>
      </c>
      <c r="DJ69" s="16">
        <f t="shared" ca="1" si="184"/>
        <v>11</v>
      </c>
      <c r="DK69" s="16"/>
      <c r="DL69" s="16">
        <f t="shared" ca="1" si="185"/>
        <v>2</v>
      </c>
      <c r="DM69" s="16" t="str">
        <f t="shared" ca="1" si="186"/>
        <v>11.2</v>
      </c>
      <c r="DN69" s="16" cm="1">
        <f t="array" aca="1" ref="DN69:DN70" ca="1">OFFSET(Horarios!$P$3,DJ69-1,0,DL69,1)</f>
        <v>11</v>
      </c>
      <c r="DO69" s="16"/>
      <c r="DP69" s="16">
        <v>12</v>
      </c>
      <c r="DQ69" s="16" t="str">
        <f t="shared" ca="1" si="198"/>
        <v>Saudi Arabia</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2</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2</v>
      </c>
      <c r="AT70" s="41">
        <f t="shared" ca="1" si="233"/>
        <v>6</v>
      </c>
      <c r="AU70" s="330">
        <f ca="1">INDEX($DL$6:$DL$53,MATCH(AI70,$DP$6:$DP$53,0))</f>
        <v>1</v>
      </c>
      <c r="AV70" s="182" t="str">
        <f ca="1">INDEX($BD$6:$BD$53,MATCH(AI70,$BM$6:$BM$53,0))</f>
        <v>France</v>
      </c>
      <c r="AW70" s="210"/>
      <c r="AX70" s="171"/>
      <c r="AY70" s="201" t="str">
        <f ca="1">+A69</f>
        <v>France</v>
      </c>
      <c r="AZ70" s="202"/>
      <c r="BA70" s="176"/>
      <c r="DN70" s="16">
        <f ca="1"/>
        <v>12</v>
      </c>
    </row>
    <row r="71" spans="1:121" ht="15.9"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2</v>
      </c>
      <c r="AD71" s="51">
        <v>2</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5</v>
      </c>
      <c r="AS71" s="39">
        <f t="shared" ca="1" si="233"/>
        <v>5</v>
      </c>
      <c r="AT71" s="43">
        <f t="shared" ca="1" si="233"/>
        <v>0</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3</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5</v>
      </c>
      <c r="AS72" s="39">
        <f t="shared" ca="1" si="233"/>
        <v>6</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2</v>
      </c>
      <c r="AD73" s="54">
        <v>1</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6</v>
      </c>
      <c r="AT73" s="48">
        <f t="shared" ca="1" si="233"/>
        <v>-5</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9" t="s">
        <v>5</v>
      </c>
      <c r="X76" s="24">
        <f ca="1">Horarios!C76</f>
        <v>46190.125</v>
      </c>
      <c r="Y76" s="25">
        <f ca="1">Horarios!C76</f>
        <v>46190.125</v>
      </c>
      <c r="Z76" s="26" t="str">
        <f>$Z$4</f>
        <v>R1</v>
      </c>
      <c r="AA76" s="27" t="str">
        <f ca="1">A77</f>
        <v>Argentina</v>
      </c>
      <c r="AB76" s="49" t="e" cm="1" vm="38">
        <f t="array" aca="1" ref="AB76" ca="1">Ver_flag_local</f>
        <v>#VALUE!</v>
      </c>
      <c r="AC76" s="50">
        <v>3</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9"/>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3</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2</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5</v>
      </c>
      <c r="AS79" s="39">
        <f t="shared" ca="1" si="251"/>
        <v>4</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1</v>
      </c>
      <c r="AD80" s="51">
        <v>3</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4</v>
      </c>
      <c r="AS80" s="39">
        <f t="shared" ca="1" si="251"/>
        <v>6</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1</v>
      </c>
      <c r="AD81" s="54">
        <v>2</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6</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6</v>
      </c>
      <c r="AD84" s="51">
        <v>1</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5</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13</v>
      </c>
      <c r="AS86" s="36">
        <f t="shared" ca="1" si="269"/>
        <v>3</v>
      </c>
      <c r="AT86" s="41">
        <f t="shared" ca="1" si="269"/>
        <v>10</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3</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6</v>
      </c>
      <c r="AS87" s="39">
        <f t="shared" ca="1" si="269"/>
        <v>3</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1</v>
      </c>
      <c r="AD88" s="51">
        <v>2</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3</v>
      </c>
      <c r="AN88" s="39">
        <f t="shared" ca="1" si="269"/>
        <v>3</v>
      </c>
      <c r="AO88" s="39">
        <f t="shared" ca="1" si="269"/>
        <v>1</v>
      </c>
      <c r="AP88" s="39">
        <f t="shared" ca="1" si="269"/>
        <v>0</v>
      </c>
      <c r="AQ88" s="39">
        <f t="shared" ca="1" si="269"/>
        <v>2</v>
      </c>
      <c r="AR88" s="39">
        <f t="shared" ca="1" si="269"/>
        <v>3</v>
      </c>
      <c r="AS88" s="39">
        <f t="shared" ca="1" si="269"/>
        <v>8</v>
      </c>
      <c r="AT88" s="43">
        <f t="shared" ca="1" si="269"/>
        <v>-5</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3">
        <f t="array" aca="1" ref="AB89" ca="1">Ver_flag_local</f>
        <v>#VALUE!</v>
      </c>
      <c r="AC89" s="53">
        <v>1</v>
      </c>
      <c r="AD89" s="54">
        <v>2</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3</v>
      </c>
      <c r="AS89" s="47">
        <f t="shared" ca="1" si="269"/>
        <v>11</v>
      </c>
      <c r="AT89" s="48">
        <f t="shared" ca="1" si="269"/>
        <v>-8</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2</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3</v>
      </c>
      <c r="AD94" s="51">
        <v>1</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8</v>
      </c>
      <c r="AS94" s="36">
        <f t="shared" ca="1" si="287"/>
        <v>2</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0</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6</v>
      </c>
      <c r="AS95" s="39">
        <f t="shared" ca="1" si="287"/>
        <v>2</v>
      </c>
      <c r="AT95" s="43">
        <f t="shared" ca="1" si="287"/>
        <v>4</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3</v>
      </c>
      <c r="AS96" s="39">
        <f t="shared" ca="1" si="287"/>
        <v>6</v>
      </c>
      <c r="AT96" s="43">
        <f t="shared" ca="1" si="287"/>
        <v>-3</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8</v>
      </c>
      <c r="AT97" s="48">
        <f t="shared" ca="1" si="287"/>
        <v>-7</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6</v>
      </c>
      <c r="AV101" s="188"/>
      <c r="AW101" s="214"/>
      <c r="AX101" s="214"/>
      <c r="AY101" s="335" t="str">
        <f ca="1">+IF(OR($H$113&gt;=48,$AJ$99=144),Idiomas!D68,"")</f>
        <v xml:space="preserve">Best 3-placed groups: </v>
      </c>
      <c r="AZ101" s="336" t="str">
        <f ca="1">+IF(OR($H$113&gt;=48,$AJ$99=144),BI112,"")</f>
        <v>ACEFGIJL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3</v>
      </c>
      <c r="AD102" s="92">
        <v>0</v>
      </c>
      <c r="AE102" s="89"/>
      <c r="AF102" s="91" t="str">
        <f t="shared" ca="1" si="293"/>
        <v>Japan</v>
      </c>
      <c r="AG102" s="327">
        <f t="shared" ca="1" si="294"/>
        <v>1</v>
      </c>
      <c r="AH102" s="195">
        <v>76</v>
      </c>
      <c r="AI102" s="182">
        <v>1</v>
      </c>
      <c r="AJ102" s="80">
        <v>1</v>
      </c>
      <c r="AK102" s="605" t="e" cm="1" vm="35">
        <f t="array" aca="1" ref="AK102" ca="1">Ver_flag_visit</f>
        <v>#VALUE!</v>
      </c>
      <c r="AL102" s="81" t="str">
        <f t="shared" ref="AL102:AL113" ca="1" si="297">+IF($H$113&gt;=48,INDEX($BD$58:$BD$69,MATCH(AI102,$BN$58:$BN$69,0)),BB58)</f>
        <v>Senegal</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6</v>
      </c>
      <c r="AT102" s="84">
        <f t="shared" ca="1" si="298"/>
        <v>-1</v>
      </c>
      <c r="AU102" s="330">
        <f t="shared" ref="AU102:AU113" ca="1" si="299">IF($H$113=144,INDEX($DL$58:$DL$69,MATCH(AI102,$DP$58:$DP$69,0)),"")</f>
        <v>2</v>
      </c>
      <c r="AV102" s="182" t="str">
        <f t="shared" ref="AV102:AV113" ca="1" si="300">INDEX($BD$58:$BD$69,MATCH(AI102,$BM$58:$BM$69,0))</f>
        <v>Iran</v>
      </c>
      <c r="AW102" s="215">
        <v>2</v>
      </c>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Scotland</v>
      </c>
      <c r="AG103" s="327">
        <f t="shared" ca="1" si="294"/>
        <v>1</v>
      </c>
      <c r="AH103" s="195">
        <v>74</v>
      </c>
      <c r="AI103" s="182">
        <v>2</v>
      </c>
      <c r="AJ103" s="42">
        <v>2</v>
      </c>
      <c r="AK103" s="602" t="e" cm="1" vm="28">
        <f t="array" aca="1" ref="AK103" ca="1">Ver_flag_visit</f>
        <v>#VALUE!</v>
      </c>
      <c r="AL103" s="85" t="str">
        <f t="shared" ca="1" si="297"/>
        <v>Iran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5</v>
      </c>
      <c r="AS103" s="86">
        <f t="shared" ca="1" si="302"/>
        <v>6</v>
      </c>
      <c r="AT103" s="87">
        <f t="shared" ca="1" si="302"/>
        <v>-1</v>
      </c>
      <c r="AU103" s="330">
        <f t="shared" ca="1" si="299"/>
        <v>2</v>
      </c>
      <c r="AV103" s="182" t="str">
        <f t="shared" ca="1" si="300"/>
        <v>Senegal</v>
      </c>
      <c r="AW103" s="215">
        <v>1</v>
      </c>
      <c r="AX103" s="170"/>
      <c r="AY103" s="276"/>
      <c r="AZ103" s="279" t="str">
        <f t="shared" ref="AZ103:AZ110" ca="1" si="303">+IF(OR($H$113&gt;=48,$AJ$99=144),BF117&amp;" - "&amp;BG117,"")</f>
        <v>1A - 3E</v>
      </c>
      <c r="BA103" s="176"/>
      <c r="BF103" t="str">
        <f t="shared" ref="BF103:BF110" ca="1" si="304">IFERROR(INDEX($BC$6:$BC$53,MATCH(AL102,$BD$6:$BD$53,0)),"")</f>
        <v>I</v>
      </c>
      <c r="BG103">
        <f t="shared" ref="BG103:BG110" ca="1" si="305">COUNTIF($BF$103:$BF$110,"&lt;="&amp;BF103)</f>
        <v>6</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4">
        <f t="array" aca="1" ref="AK104" ca="1">Ver_flag_visit</f>
        <v>#VALUE!</v>
      </c>
      <c r="AL104" s="85" t="str">
        <f t="shared" ca="1" si="297"/>
        <v>Sweden</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5</v>
      </c>
      <c r="AS104" s="86">
        <f t="shared" ca="1" si="307"/>
        <v>5</v>
      </c>
      <c r="AT104" s="87">
        <f t="shared" ca="1" si="307"/>
        <v>0</v>
      </c>
      <c r="AU104" s="330">
        <f t="shared" ca="1" si="299"/>
        <v>1</v>
      </c>
      <c r="AV104" s="182" t="str">
        <f t="shared" ca="1" si="300"/>
        <v>Sweden</v>
      </c>
      <c r="AW104" s="215"/>
      <c r="AX104" s="170"/>
      <c r="AY104" s="276"/>
      <c r="AZ104" s="279" t="str">
        <f t="shared" ca="1" si="303"/>
        <v>1B - 3G</v>
      </c>
      <c r="BA104" s="176"/>
      <c r="BF104" t="str">
        <f t="shared" ca="1" si="304"/>
        <v>G</v>
      </c>
      <c r="BG104">
        <f t="shared" ca="1" si="305"/>
        <v>5</v>
      </c>
      <c r="BI104">
        <v>2</v>
      </c>
      <c r="BJ104" t="str">
        <f t="shared" ca="1" si="306"/>
        <v>C</v>
      </c>
    </row>
    <row r="105" spans="1:62" ht="15.9"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v>4</v>
      </c>
      <c r="AC105" s="92">
        <v>1</v>
      </c>
      <c r="AD105" s="92">
        <v>1</v>
      </c>
      <c r="AE105" s="89">
        <v>5</v>
      </c>
      <c r="AF105" s="91" t="str">
        <f t="shared" ca="1" si="293"/>
        <v>Norway</v>
      </c>
      <c r="AG105" s="327">
        <f t="shared" ca="1" si="294"/>
        <v>1</v>
      </c>
      <c r="AH105" s="195">
        <v>78</v>
      </c>
      <c r="AI105" s="182">
        <v>4</v>
      </c>
      <c r="AJ105" s="42">
        <v>4</v>
      </c>
      <c r="AK105" s="602" t="e" cm="1" vm="3">
        <f t="array" aca="1" ref="AK105" ca="1">Ver_flag_visit</f>
        <v>#VALUE!</v>
      </c>
      <c r="AL105" s="85" t="str">
        <f t="shared" ca="1" si="297"/>
        <v>South Korea</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4</v>
      </c>
      <c r="AS105" s="86">
        <f t="shared" ca="1" si="308"/>
        <v>5</v>
      </c>
      <c r="AT105" s="87">
        <f t="shared" ca="1" si="308"/>
        <v>-1</v>
      </c>
      <c r="AU105" s="330">
        <f t="shared" ca="1" si="299"/>
        <v>1</v>
      </c>
      <c r="AV105" s="182" t="str">
        <f t="shared" ca="1" si="300"/>
        <v>South Korea</v>
      </c>
      <c r="AW105" s="215"/>
      <c r="AX105" s="170"/>
      <c r="AY105" s="276"/>
      <c r="AZ105" s="279" t="str">
        <f t="shared" ca="1" si="303"/>
        <v>1D - 3J</v>
      </c>
      <c r="BA105" s="176"/>
      <c r="BF105" t="str">
        <f t="shared" ca="1" si="304"/>
        <v>F</v>
      </c>
      <c r="BG105">
        <f t="shared" ca="1" si="305"/>
        <v>4</v>
      </c>
      <c r="BI105">
        <v>3</v>
      </c>
      <c r="BJ105" t="str">
        <f t="shared" ca="1" si="306"/>
        <v>E</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Sweden</v>
      </c>
      <c r="AG106" s="327">
        <f t="shared" ca="1" si="294"/>
        <v>1</v>
      </c>
      <c r="AH106" s="195">
        <v>77</v>
      </c>
      <c r="AI106" s="182">
        <v>5</v>
      </c>
      <c r="AJ106" s="42">
        <v>5</v>
      </c>
      <c r="AK106" s="602" t="e" cm="1" vm="39">
        <f t="array" aca="1" ref="AK106" ca="1">Ver_flag_visit</f>
        <v>#VALUE!</v>
      </c>
      <c r="AL106" s="85" t="str">
        <f t="shared" ca="1" si="297"/>
        <v>Algeria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6</v>
      </c>
      <c r="AT106" s="87">
        <f t="shared" ca="1" si="309"/>
        <v>-2</v>
      </c>
      <c r="AU106" s="330">
        <f t="shared" ca="1" si="299"/>
        <v>1</v>
      </c>
      <c r="AV106" s="182" t="str">
        <f t="shared" ca="1" si="300"/>
        <v>Algeria</v>
      </c>
      <c r="AW106" s="215"/>
      <c r="AX106" s="170"/>
      <c r="AY106" s="276"/>
      <c r="AZ106" s="279" t="str">
        <f t="shared" ca="1" si="303"/>
        <v>1E - 3C</v>
      </c>
      <c r="BA106" s="176"/>
      <c r="BF106" t="str">
        <f t="shared" ca="1" si="304"/>
        <v>A</v>
      </c>
      <c r="BG106">
        <f t="shared" ca="1" si="305"/>
        <v>1</v>
      </c>
      <c r="BI106">
        <v>4</v>
      </c>
      <c r="BJ106" t="str">
        <f t="shared" ca="1" si="306"/>
        <v>F</v>
      </c>
    </row>
    <row r="107" spans="1:62" ht="15.9"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1</v>
      </c>
      <c r="AD107" s="92">
        <v>0</v>
      </c>
      <c r="AE107" s="89"/>
      <c r="AF107" s="91" t="str">
        <f t="shared" ca="1" si="293"/>
        <v>Ivory Coast</v>
      </c>
      <c r="AG107" s="327">
        <f t="shared" ca="1" si="294"/>
        <v>1</v>
      </c>
      <c r="AH107" s="195">
        <v>79</v>
      </c>
      <c r="AI107" s="182">
        <v>6</v>
      </c>
      <c r="AJ107" s="42">
        <v>6</v>
      </c>
      <c r="AK107" s="602" t="e" cm="1" vm="20">
        <f t="array" aca="1" ref="AK107" ca="1">Ver_flag_visit</f>
        <v>#VALUE!</v>
      </c>
      <c r="AL107" s="85" t="str">
        <f t="shared" ca="1" si="297"/>
        <v>Ivory Coast</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5</v>
      </c>
      <c r="AT107" s="87">
        <f t="shared" ca="1" si="310"/>
        <v>-2</v>
      </c>
      <c r="AU107" s="330">
        <f t="shared" ca="1" si="299"/>
        <v>2</v>
      </c>
      <c r="AV107" s="182" t="str">
        <f ca="1">INDEX($BD$58:$BD$69,MATCH(AI107,$BM$58:$BM$69,0))</f>
        <v>Ivory Coast</v>
      </c>
      <c r="AW107" s="215">
        <v>6</v>
      </c>
      <c r="AX107" s="170"/>
      <c r="AY107" s="276"/>
      <c r="AZ107" s="279" t="str">
        <f t="shared" ca="1" si="303"/>
        <v>1G - 3A</v>
      </c>
      <c r="BA107" s="176"/>
      <c r="BF107" t="str">
        <f t="shared" ca="1" si="304"/>
        <v>J</v>
      </c>
      <c r="BG107">
        <f t="shared" ca="1" si="305"/>
        <v>7</v>
      </c>
      <c r="BI107">
        <v>5</v>
      </c>
      <c r="BJ107" t="str">
        <f t="shared" ca="1" si="306"/>
        <v>G</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v>5</v>
      </c>
      <c r="AC108" s="92">
        <v>0</v>
      </c>
      <c r="AD108" s="92">
        <v>0</v>
      </c>
      <c r="AE108" s="89">
        <v>4</v>
      </c>
      <c r="AF108" s="91" t="str">
        <f t="shared" ca="1" si="293"/>
        <v>Senegal</v>
      </c>
      <c r="AG108" s="327">
        <f t="shared" ca="1" si="294"/>
        <v>1</v>
      </c>
      <c r="AH108" s="195">
        <v>80</v>
      </c>
      <c r="AI108" s="182">
        <v>7</v>
      </c>
      <c r="AJ108" s="42">
        <v>7</v>
      </c>
      <c r="AK108" s="602" t="e" cm="1" vm="13">
        <f t="array" aca="1" ref="AK108" ca="1">Ver_flag_visit</f>
        <v>#VALUE!</v>
      </c>
      <c r="AL108" s="85" t="str">
        <f t="shared" ca="1" si="297"/>
        <v>Scotland</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2</v>
      </c>
      <c r="AV108" s="182" t="str">
        <f t="shared" ca="1" si="300"/>
        <v>Scotland</v>
      </c>
      <c r="AW108" s="215">
        <v>7</v>
      </c>
      <c r="AX108" s="170"/>
      <c r="AY108" s="276"/>
      <c r="AZ108" s="279" t="str">
        <f t="shared" ca="1" si="303"/>
        <v>1I - 3F</v>
      </c>
      <c r="BA108" s="176"/>
      <c r="BF108" t="str">
        <f t="shared" ca="1" si="304"/>
        <v>E</v>
      </c>
      <c r="BG108">
        <f t="shared" ca="1" si="305"/>
        <v>3</v>
      </c>
      <c r="BI108">
        <v>6</v>
      </c>
      <c r="BJ108" t="str">
        <f t="shared" ca="1" si="306"/>
        <v>I</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Algeria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South Korea</v>
      </c>
      <c r="AG109" s="327">
        <f t="shared" ca="1" si="294"/>
        <v>1</v>
      </c>
      <c r="AH109" s="195">
        <v>82</v>
      </c>
      <c r="AI109" s="182">
        <v>8</v>
      </c>
      <c r="AJ109" s="42">
        <v>8</v>
      </c>
      <c r="AK109" s="602" t="e" cm="1" vm="48">
        <f t="array" aca="1" ref="AK109" ca="1">Ver_flag_visit</f>
        <v>#VALUE!</v>
      </c>
      <c r="AL109" s="85" t="str">
        <f t="shared" ca="1" si="297"/>
        <v>Ghana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6</v>
      </c>
      <c r="AT109" s="87">
        <f t="shared" ca="1" si="312"/>
        <v>-3</v>
      </c>
      <c r="AU109" s="330">
        <f t="shared" ca="1" si="299"/>
        <v>1</v>
      </c>
      <c r="AV109" s="182" t="str">
        <f t="shared" ca="1" si="300"/>
        <v>Ghana</v>
      </c>
      <c r="AW109" s="215"/>
      <c r="AX109" s="170"/>
      <c r="AY109" s="276"/>
      <c r="AZ109" s="279" t="str">
        <f t="shared" ca="1" si="303"/>
        <v>1K - 3L</v>
      </c>
      <c r="BA109" s="176"/>
      <c r="BF109" t="str">
        <f t="shared" ca="1" si="304"/>
        <v>C</v>
      </c>
      <c r="BG109">
        <f t="shared" ca="1" si="305"/>
        <v>2</v>
      </c>
      <c r="BI109">
        <v>7</v>
      </c>
      <c r="BJ109" t="str">
        <f t="shared" ca="1" si="306"/>
        <v>J</v>
      </c>
    </row>
    <row r="110" spans="1:62" ht="15.9"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Algeria</v>
      </c>
      <c r="AG110" s="327">
        <f t="shared" ca="1" si="294"/>
        <v>1</v>
      </c>
      <c r="AH110" s="195">
        <v>81</v>
      </c>
      <c r="AI110" s="182">
        <v>9</v>
      </c>
      <c r="AJ110" s="42">
        <v>9</v>
      </c>
      <c r="AK110" s="602" t="e" cm="1" vm="44">
        <f t="array" aca="1" ref="AK110" ca="1">Ver_flag_visit</f>
        <v>#VALUE!</v>
      </c>
      <c r="AL110" s="85" t="str">
        <f t="shared" ca="1" si="297"/>
        <v>Uzbekistan</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3</v>
      </c>
      <c r="AS110" s="86">
        <f t="shared" ca="1" si="313"/>
        <v>8</v>
      </c>
      <c r="AT110" s="87">
        <f t="shared" ca="1" si="313"/>
        <v>-5</v>
      </c>
      <c r="AU110" s="330">
        <f t="shared" ca="1" si="299"/>
        <v>1</v>
      </c>
      <c r="AV110" s="182" t="str">
        <f t="shared" ca="1" si="300"/>
        <v>Uzbekistan</v>
      </c>
      <c r="AW110" s="215"/>
      <c r="AX110" s="170"/>
      <c r="AY110" s="276"/>
      <c r="AZ110" s="279" t="str">
        <f t="shared" ca="1" si="303"/>
        <v>1L - 3I</v>
      </c>
      <c r="BA110" s="176"/>
      <c r="BF110" t="str">
        <f t="shared" ca="1" si="304"/>
        <v>L</v>
      </c>
      <c r="BG110">
        <f t="shared" ca="1" si="305"/>
        <v>8</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0</v>
      </c>
      <c r="AE111" s="89"/>
      <c r="AF111" s="91" t="str">
        <f t="shared" ca="1" si="293"/>
        <v>Austria</v>
      </c>
      <c r="AG111" s="327">
        <f t="shared" ca="1" si="294"/>
        <v>1</v>
      </c>
      <c r="AH111" s="195">
        <v>84</v>
      </c>
      <c r="AI111" s="182">
        <v>10</v>
      </c>
      <c r="AJ111" s="42">
        <v>10</v>
      </c>
      <c r="AK111" s="602" t="e" cm="1" vm="16">
        <f t="array" aca="1" ref="AK111" ca="1">Ver_flag_visit</f>
        <v>#VALUE!</v>
      </c>
      <c r="AL111" s="85" t="str">
        <f t="shared" ca="1" si="297"/>
        <v>Australia</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2</v>
      </c>
      <c r="AS111" s="86">
        <f t="shared" ca="1" si="314"/>
        <v>4</v>
      </c>
      <c r="AT111" s="87">
        <f t="shared" ca="1" si="314"/>
        <v>-2</v>
      </c>
      <c r="AU111" s="330">
        <f t="shared" ca="1" si="299"/>
        <v>1</v>
      </c>
      <c r="AV111" s="182" t="str">
        <f t="shared" ca="1" si="300"/>
        <v>Australia</v>
      </c>
      <c r="AW111" s="215"/>
      <c r="AX111" s="170"/>
      <c r="AY111" s="275"/>
      <c r="AZ111" s="275"/>
      <c r="BA111" s="176"/>
      <c r="BI111" t="s">
        <v>87</v>
      </c>
    </row>
    <row r="112" spans="1:62" ht="15.9"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32">
        <f t="array" aca="1" ref="AK112" ca="1">Ver_flag_visit</f>
        <v>#VALUE!</v>
      </c>
      <c r="AL112" s="85" t="str">
        <f t="shared" ca="1" si="297"/>
        <v>Saudi Arabia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4</v>
      </c>
      <c r="AS112" s="86">
        <f t="shared" ca="1" si="315"/>
        <v>7</v>
      </c>
      <c r="AT112" s="87">
        <f t="shared" ca="1" si="315"/>
        <v>-3</v>
      </c>
      <c r="AU112" s="330">
        <f t="shared" ca="1" si="299"/>
        <v>2</v>
      </c>
      <c r="AV112" s="182" t="str">
        <f t="shared" ca="1" si="300"/>
        <v>Bosnia and Herzegovina</v>
      </c>
      <c r="AW112" s="215">
        <v>12</v>
      </c>
      <c r="AX112" s="170"/>
      <c r="AY112" s="275"/>
      <c r="AZ112" s="275"/>
      <c r="BA112" s="176"/>
      <c r="BI112" t="str">
        <f ca="1">IFERROR(CONCATENATE(BJ103,BJ104,BJ105,BJ106,BJ107,BJ108,BJ109,BJ110),"¿A/B/C/D/E/F/G/H/I/J/K/L?")</f>
        <v>ACEFGIJL</v>
      </c>
    </row>
    <row r="113" spans="1:59" ht="15.9"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Iran</v>
      </c>
      <c r="AG113" s="327">
        <f t="shared" ca="1" si="294"/>
        <v>1</v>
      </c>
      <c r="AH113" s="195">
        <v>85</v>
      </c>
      <c r="AI113" s="182">
        <v>12</v>
      </c>
      <c r="AJ113" s="44">
        <v>12</v>
      </c>
      <c r="AK113" s="604" t="e" cm="1" vm="7">
        <f t="array" aca="1" ref="AK113" ca="1">Ver_flag_visit</f>
        <v>#VALUE!</v>
      </c>
      <c r="AL113" s="45" t="str">
        <f t="shared" ca="1" si="297"/>
        <v>Bosnia and Herzegovina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4</v>
      </c>
      <c r="AS113" s="47">
        <f t="shared" ca="1" si="316"/>
        <v>7</v>
      </c>
      <c r="AT113" s="48">
        <f t="shared" ca="1" si="316"/>
        <v>-3</v>
      </c>
      <c r="AU113" s="330">
        <f t="shared" ca="1" si="299"/>
        <v>2</v>
      </c>
      <c r="AV113" s="182" t="str">
        <f t="shared" ca="1" si="300"/>
        <v>Saudi Arabia</v>
      </c>
      <c r="AW113" s="215">
        <v>11</v>
      </c>
      <c r="AX113" s="170"/>
      <c r="AY113" s="154"/>
      <c r="AZ113" s="155"/>
      <c r="BA113" s="176"/>
    </row>
    <row r="114" spans="1:59" ht="15.9"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v>4</v>
      </c>
      <c r="AC114" s="92">
        <v>1</v>
      </c>
      <c r="AD114" s="92">
        <v>1</v>
      </c>
      <c r="AE114" s="89">
        <v>2</v>
      </c>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3J</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0</v>
      </c>
      <c r="AD120" s="96">
        <v>1</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0</v>
      </c>
      <c r="AD123" s="97">
        <v>1</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0</v>
      </c>
      <c r="AD124" s="97">
        <v>1</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United States</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3</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2</v>
      </c>
      <c r="AD133" s="99">
        <v>0</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v>4</v>
      </c>
      <c r="AC138" s="101">
        <v>1</v>
      </c>
      <c r="AD138" s="101">
        <v>1</v>
      </c>
      <c r="AE138" s="89">
        <v>5</v>
      </c>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Brazil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Brazil</v>
      </c>
      <c r="AB139" s="140"/>
      <c r="AC139" s="100">
        <v>1</v>
      </c>
      <c r="AD139" s="100">
        <v>2</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727</v>
      </c>
      <c r="M143" s="16" t="str">
        <f ca="1">+INDEX($D$101:$D$147,MATCH(E143,$AH$101:$AH$147,0))</f>
        <v>Spain</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2</v>
      </c>
      <c r="AD143" s="105">
        <v>1</v>
      </c>
      <c r="AE143" s="216"/>
      <c r="AF143" s="106" t="str">
        <f ca="1">IF(AND(OR(AC139="",AD139="")),"L102",IF(AC139&gt;AD139,AF139,IF(AC139&lt;AD139,AA139,IF(AND(AC139=AD139,AB139=AE139),"L102",IF(AND(AC139=AD139,OR(AB139="",AE139="")),"L102",IF(AND(AC139=AD139,AB139&gt;AE139),AF139,AA139))))))</f>
        <v>Brazil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Portugal</v>
      </c>
      <c r="E147" s="16">
        <v>101</v>
      </c>
      <c r="F147" s="16">
        <v>102</v>
      </c>
      <c r="G147" s="16"/>
      <c r="H147" s="16" t="str">
        <f ca="1">IF(AND(OR(AC147="",AD147="")),"LF",IF(AC147&gt;AD147,AF147,IF(AC147&lt;AD147,AA147,IF(AND(AC147=AD147,AB147=AE147),"LF",IF(AND(AC147=AD147,OR(AB147="",AE147="")),"LF",IF(AND(AC147=AD147,AB147&gt;AE147),AF147,AA147))))))</f>
        <v>Spain</v>
      </c>
      <c r="I147" s="16"/>
      <c r="J147" s="16">
        <v>104</v>
      </c>
      <c r="K147" s="16">
        <v>46222.875</v>
      </c>
      <c r="L147" s="16" t="s">
        <v>728</v>
      </c>
      <c r="M147" s="16" t="str">
        <f ca="1">+INDEX($D$101:$D$147,MATCH(E147,$AH$101:$AH$147,0))</f>
        <v>Spain</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1</v>
      </c>
      <c r="AD147" s="105">
        <v>2</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Portugal</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Spain</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1520</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1518</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240"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tr">
        <f>Home!C10</f>
        <v>Hobie Duijn</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2|1-2</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1|6-0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2|1-2</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1|3-1</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1|2-1</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2|1-2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1|3-1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1|6-1</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1|2-1</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1|3-1</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1|6-1</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1|3-1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1|3-1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1|3-1</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1|4-1</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1|2-0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X|2-2</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1|3-0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1|5-1</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1|3-1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2|0-3</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2|1-2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X|2-2</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X|2-2</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2|0-3</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2|1-2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2|0-1</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1|2-1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X|2-2</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X|2-2</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X|2-2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2|1-3</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1|2-1</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2|1-3</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2|1-2</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2|1-2</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Australia</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Ivory Coast</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Algeria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Iran</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Brazil-Japan·1|3-0</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Ecuador-Norway·X|1-1</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France-Sweden·1|3-1</v>
      </c>
      <c r="D169" s="706"/>
      <c r="E169" s="370"/>
      <c r="F169" s="370"/>
      <c r="G169" s="370"/>
      <c r="H169" s="370"/>
      <c r="I169" s="352"/>
      <c r="J169" s="370"/>
      <c r="K169" s="370"/>
      <c r="L169" s="370"/>
      <c r="M169" s="386"/>
      <c r="N169" s="377"/>
    </row>
    <row r="170" spans="1:14" ht="15" customHeight="1">
      <c r="A170" s="703"/>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Coast·1|1-0</v>
      </c>
      <c r="D170" s="706"/>
      <c r="E170" s="370"/>
      <c r="F170" s="370"/>
      <c r="G170" s="370"/>
      <c r="H170" s="370"/>
      <c r="I170" s="352"/>
      <c r="J170" s="370"/>
      <c r="K170" s="370"/>
      <c r="L170" s="370"/>
      <c r="M170" s="386"/>
      <c r="N170" s="377"/>
    </row>
    <row r="171" spans="1:14" ht="15" customHeight="1">
      <c r="A171" s="703"/>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England-Senegal·X|0-0</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Korea·1|2-1</v>
      </c>
      <c r="D172" s="706"/>
      <c r="E172" s="370"/>
      <c r="F172" s="370"/>
      <c r="G172" s="370"/>
      <c r="H172" s="370"/>
      <c r="I172" s="352"/>
      <c r="J172" s="370"/>
      <c r="K172" s="370"/>
      <c r="L172" s="370"/>
      <c r="M172" s="386"/>
      <c r="N172" s="377"/>
    </row>
    <row r="173" spans="1:14" ht="15" customHeight="1">
      <c r="A173" s="703"/>
      <c r="B173" s="360" t="str">
        <f ca="1">CONCATENATE(WORLDCUP!AA110,"-",WORLDCUP!AF110)</f>
        <v>United States-Algeria</v>
      </c>
      <c r="C173" s="349" t="str">
        <f ca="1">CONCATENATE(WORLDCUP!AA110,"-",WORLDCUP!AF110,"·",IF(WORLDCUP!AC110&gt;WORLDCUP!AD110,1,IF(WORLDCUP!AC110&lt;WORLDCUP!AD110,2,IF(AND(WORLDCUP!AC110=WORLDCUP!AD110,WORLDCUP!AC110&lt;&gt;"",WORLDCUP!AD110&lt;&gt;""),"X",0))),"|",WORLDCUP!AC110,"-",WORLDCUP!AD110)</f>
        <v>United States-Algeria·1|2-1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706"/>
      <c r="E175" s="370"/>
      <c r="F175" s="370"/>
      <c r="G175" s="370"/>
      <c r="H175" s="370"/>
      <c r="I175" s="352"/>
      <c r="J175" s="370"/>
      <c r="K175" s="370"/>
      <c r="L175" s="370"/>
      <c r="M175" s="386"/>
      <c r="N175" s="377"/>
    </row>
    <row r="176" spans="1:14" ht="15" customHeight="1">
      <c r="A176" s="703"/>
      <c r="B176" s="360" t="str">
        <f ca="1">CONCATENATE(WORLDCUP!AA113,"-",WORLDCUP!AF113)</f>
        <v>Switzerland-Iran</v>
      </c>
      <c r="C176" s="349" t="str">
        <f ca="1">CONCATENATE(WORLDCUP!AA113,"-",WORLDCUP!AF113,"·",IF(WORLDCUP!AC113&gt;WORLDCUP!AD113,1,IF(WORLDCUP!AC113&lt;WORLDCUP!AD113,2,IF(AND(WORLDCUP!AC113=WORLDCUP!AD113,WORLDCUP!AC113&lt;&gt;"",WORLDCUP!AD113&lt;&gt;""),"X",0))),"|",WORLDCUP!AC113,"-",WORLDCUP!AD113)</f>
        <v>Switzerland-Iran·1|2-1</v>
      </c>
      <c r="D176" s="706"/>
      <c r="E176" s="370"/>
      <c r="F176" s="370"/>
      <c r="G176" s="370"/>
      <c r="H176" s="370"/>
      <c r="I176" s="352"/>
      <c r="J176" s="370"/>
      <c r="K176" s="370"/>
      <c r="L176" s="370"/>
      <c r="M176" s="386"/>
      <c r="N176" s="377"/>
    </row>
    <row r="177" spans="1:14" ht="15" customHeight="1">
      <c r="A177" s="703"/>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Turkey-Egypt·X|1-1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Republic-Netherlands·2|0-1</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Mexico-England·2|0-1</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Croatia-Spain·2|0-1</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Argentina-Turkey·1|3-1</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Brazil-England·1|2-0</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France-Spain·X|1-1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France</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Brazil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Portugal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France-Brazil</v>
      </c>
      <c r="C244" s="349" t="str">
        <f ca="1">CONCATENATE(WORLDCUP!AA143,"-",WORLDCUP!AF143,"·",IF(WORLDCUP!AC143&gt;WORLDCUP!AD143,1,IF(WORLDCUP!AC143&lt;WORLDCUP!AD143,2,IF(AND(WORLDCUP!AC143=WORLDCUP!AD143,WORLDCUP!AC143&lt;&gt;"",WORLDCUP!AD143&lt;&gt;""),"X",0))),"|",WORLDCUP!AC143,"-",WORLDCUP!AD143)</f>
        <v>France-Brazil·1|2-1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Spain-Portugal</v>
      </c>
      <c r="C247" s="351" t="str">
        <f ca="1">CONCATENATE(WORLDCUP!AA147,"-",WORLDCUP!AF147,"·",IF(WORLDCUP!AC147&gt;WORLDCUP!AD147,1,IF(WORLDCUP!AC147&lt;WORLDCUP!AD147,2,IF(AND(WORLDCUP!AC147=WORLDCUP!AD147,WORLDCUP!AC147&lt;&gt;"",WORLDCUP!AD147&lt;&gt;""),"X",0))),"|",WORLDCUP!AC147,"-",WORLDCUP!AD147)</f>
        <v>Spain-Portugal·2|1-2</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Portugal</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Spain</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Mbappe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Yamal</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Ronaldo</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Mbappe</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Doku</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2</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5-2</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8-3</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7</v>
      </c>
      <c r="J5" s="39">
        <f ca="1">+INDEX(WORLDCUP!$AT$6:$AT$97,MATCH(L5,WORLDCUP!$AI$6:$AI$97,0))</f>
        <v>3</v>
      </c>
      <c r="K5" s="43" t="str">
        <f ca="1">+INDEX(WORLDCUP!$AR$6:$AR$97,MATCH(L5,WORLDCUP!$AI$6:$AI$97,0))&amp;"-"&amp;INDEX(WORLDCUP!$AS$6:$AS$97,MATCH(L5,WORLDCUP!$AI$6:$AI$97,0))</f>
        <v>5-2</v>
      </c>
      <c r="L5" s="181" t="s">
        <v>658</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0</v>
      </c>
      <c r="W5" s="43" t="str">
        <f ca="1">+INDEX(WORLDCUP!$AR$6:$AR$97,MATCH(X5,WORLDCUP!$AI$6:$AI$97,0))&amp;"-"&amp;INDEX(WORLDCUP!$AS$6:$AS$97,MATCH(X5,WORLDCUP!$AI$6:$AI$97,0))</f>
        <v>5-5</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4-5</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4</v>
      </c>
      <c r="V6" s="39">
        <f ca="1">+INDEX(WORLDCUP!$AT$6:$AT$97,MATCH(X6,WORLDCUP!$AI$6:$AI$97,0))</f>
        <v>-1</v>
      </c>
      <c r="W6" s="43" t="str">
        <f ca="1">+INDEX(WORLDCUP!$AR$6:$AR$97,MATCH(X6,WORLDCUP!$AI$6:$AI$97,0))&amp;"-"&amp;INDEX(WORLDCUP!$AS$6:$AS$97,MATCH(X6,WORLDCUP!$AI$6:$AI$97,0))</f>
        <v>5-6</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1-6</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2</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-4</v>
      </c>
      <c r="W7" s="479" t="str">
        <f ca="1">+INDEX(WORLDCUP!$AR$6:$AR$97,MATCH(X7,WORLDCUP!$AI$6:$AI$97,0))&amp;"-"&amp;INDEX(WORLDCUP!$AS$6:$AS$97,MATCH(X7,WORLDCUP!$AI$6:$AI$97,0))</f>
        <v>3-7</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1</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1</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4</v>
      </c>
      <c r="K12" s="451" t="str">
        <f ca="1">+INDEX(WORLDCUP!$AR$6:$AR$97,MATCH(L12,WORLDCUP!$AI$6:$AI$97,0))&amp;"-"&amp;INDEX(WORLDCUP!$AS$6:$AS$97,MATCH(L12,WORLDCUP!$AI$6:$AI$97,0))</f>
        <v>7-3</v>
      </c>
      <c r="L12" s="181" t="s">
        <v>660</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6</v>
      </c>
      <c r="W12" s="451" t="str">
        <f ca="1">+INDEX(WORLDCUP!$AR$6:$AR$97,MATCH(X12,WORLDCUP!$AI$6:$AI$97,0))&amp;"-"&amp;INDEX(WORLDCUP!$AS$6:$AS$97,MATCH(X12,WORLDCUP!$AI$6:$AI$97,0))</f>
        <v>9-3</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3</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7</v>
      </c>
      <c r="J13" s="39">
        <f ca="1">+INDEX(WORLDCUP!$AT$6:$AT$97,MATCH(L13,WORLDCUP!$AI$6:$AI$97,0))</f>
        <v>2</v>
      </c>
      <c r="K13" s="43" t="str">
        <f ca="1">+INDEX(WORLDCUP!$AR$6:$AR$97,MATCH(L13,WORLDCUP!$AI$6:$AI$97,0))&amp;"-"&amp;INDEX(WORLDCUP!$AS$6:$AS$97,MATCH(L13,WORLDCUP!$AI$6:$AI$97,0))</f>
        <v>6-4</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8-4</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( 4 )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Bos</v>
      </c>
      <c r="I14" s="38">
        <f ca="1">+INDEX(WORLDCUP!$AM$6:$AM$97,MATCH(L14,WORLDCUP!$AI$6:$AI$97,0))</f>
        <v>1</v>
      </c>
      <c r="J14" s="39">
        <f ca="1">+INDEX(WORLDCUP!$AT$6:$AT$97,MATCH(L14,WORLDCUP!$AI$6:$AI$97,0))</f>
        <v>-3</v>
      </c>
      <c r="K14" s="43" t="str">
        <f ca="1">+INDEX(WORLDCUP!$AR$6:$AR$97,MATCH(L14,WORLDCUP!$AI$6:$AI$97,0))&amp;"-"&amp;INDEX(WORLDCUP!$AS$6:$AS$97,MATCH(L14,WORLDCUP!$AI$6:$AI$97,0))</f>
        <v>4-7</v>
      </c>
      <c r="L14" s="181" t="s">
        <v>91</v>
      </c>
      <c r="M14" s="181">
        <v>37</v>
      </c>
      <c r="N14" s="505"/>
      <c r="O14" s="444" t="str">
        <f ca="1">+MID(INDEX(WORLDCUP!$AA$4:$AA$147,MATCH(M14,WORLDCUP!$AH$4:$AH$147,0)),1,3)</f>
        <v>Uru</v>
      </c>
      <c r="P14" s="445">
        <f>IF(ISBLANK(INDEX(WORLDCUP!$AC$4:$AC$147,MATCH(M14,WORLDCUP!$AH$4:$AH$147,0))),"",INDEX(WORLDCUP!$AC$4:$AC$147,MATCH(M14,WORLDCUP!$AH$4:$AH$147,0)))</f>
        <v>4</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-3</v>
      </c>
      <c r="W14" s="43" t="str">
        <f ca="1">+INDEX(WORLDCUP!$AR$6:$AR$97,MATCH(X14,WORLDCUP!$AI$6:$AI$97,0))&amp;"-"&amp;INDEX(WORLDCUP!$AS$6:$AS$97,MATCH(X14,WORLDCUP!$AI$6:$AI$97,0))</f>
        <v>4-7</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( 5 )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2</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-3</v>
      </c>
      <c r="K15" s="479" t="str">
        <f ca="1">+INDEX(WORLDCUP!$AR$6:$AR$97,MATCH(L15,WORLDCUP!$AI$6:$AI$97,0))&amp;"-"&amp;INDEX(WORLDCUP!$AS$6:$AS$97,MATCH(L15,WORLDCUP!$AI$6:$AI$97,0))</f>
        <v>3-6</v>
      </c>
      <c r="L15" s="181" t="s">
        <v>662</v>
      </c>
      <c r="M15" s="181">
        <v>65</v>
      </c>
      <c r="N15" s="505"/>
      <c r="O15" s="444" t="str">
        <f ca="1">+MID(INDEX(WORLDCUP!$AA$4:$AA$147,MATCH(M15,WORLDCUP!$AH$4:$AH$147,0)),1,3)</f>
        <v>Cap</v>
      </c>
      <c r="P15" s="445">
        <f>IF(ISBLANK(INDEX(WORLDCUP!$AC$4:$AC$147,MATCH(M15,WORLDCUP!$AH$4:$AH$147,0))),"",INDEX(WORLDCUP!$AC$4:$AC$147,MATCH(M15,WORLDCUP!$AH$4:$AH$147,0)))</f>
        <v>2</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-7</v>
      </c>
      <c r="W15" s="479" t="str">
        <f ca="1">+INDEX(WORLDCUP!$AR$6:$AR$97,MATCH(X15,WORLDCUP!$AI$6:$AI$97,0))&amp;"-"&amp;INDEX(WORLDCUP!$AS$6:$AS$97,MATCH(X15,WORLDCUP!$AI$6:$AI$97,0))</f>
        <v>3-10</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2</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1</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10</v>
      </c>
      <c r="K20" s="451" t="str">
        <f ca="1">+INDEX(WORLDCUP!$AR$6:$AR$97,MATCH(L20,WORLDCUP!$AI$6:$AI$97,0))&amp;"-"&amp;INDEX(WORLDCUP!$AS$6:$AS$97,MATCH(L20,WORLDCUP!$AI$6:$AI$97,0))</f>
        <v>12-2</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6</v>
      </c>
      <c r="W20" s="451" t="str">
        <f ca="1">+INDEX(WORLDCUP!$AR$6:$AR$97,MATCH(X20,WORLDCUP!$AI$6:$AI$97,0))&amp;"-"&amp;INDEX(WORLDCUP!$AS$6:$AS$97,MATCH(X20,WORLDCUP!$AI$6:$AI$97,0))</f>
        <v>8-2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6-4</v>
      </c>
      <c r="L21" s="181" t="s">
        <v>668</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0</v>
      </c>
      <c r="W21" s="43" t="str">
        <f ca="1">+INDEX(WORLDCUP!$AR$6:$AR$97,MATCH(X21,WORLDCUP!$AI$6:$AI$97,0))&amp;"-"&amp;INDEX(WORLDCUP!$AS$6:$AS$97,MATCH(X21,WORLDCUP!$AI$6:$AI$97,0))</f>
        <v>5-5</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Portugal</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6</v>
      </c>
      <c r="E22" s="445">
        <f>IF(ISBLANK(INDEX(WORLDCUP!$AD$4:$AD$147,MATCH(A22,WORLDCUP!$AH$4:$AH$147,0))),"",INDEX(WORLDCUP!$AD$4:$AD$147,MATCH(A22,WORLDCUP!$AH$4:$AH$147,0)))</f>
        <v>1</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3-5</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-1</v>
      </c>
      <c r="W22" s="43" t="str">
        <f ca="1">+INDEX(WORLDCUP!$AR$6:$AR$97,MATCH(X22,WORLDCUP!$AI$6:$AI$97,0))&amp;"-"&amp;INDEX(WORLDCUP!$AS$6:$AS$97,MATCH(X22,WORLDCUP!$AI$6:$AI$97,0))</f>
        <v>5-6</v>
      </c>
      <c r="X22" s="181" t="s">
        <v>450</v>
      </c>
      <c r="Y22" s="181">
        <v>81</v>
      </c>
      <c r="Z22" s="425" t="s">
        <v>738</v>
      </c>
      <c r="AA22" s="426" t="str">
        <f ca="1">+MID(INDEX(WORLDCUP!$AF$101:$AF$147,MATCH(Y22,WORLDCUP!$Z$101:$Z$147,0)),1,IF(WORLDCUP!$H$113&lt;144,6,3))</f>
        <v>Alg</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-10</v>
      </c>
      <c r="K23" s="479" t="str">
        <f ca="1">+INDEX(WORLDCUP!$AR$6:$AR$97,MATCH(L23,WORLDCUP!$AI$6:$AI$97,0))&amp;"-"&amp;INDEX(WORLDCUP!$AS$6:$AS$97,MATCH(L23,WORLDCUP!$AI$6:$AI$97,0))</f>
        <v>1-11</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-5</v>
      </c>
      <c r="W23" s="479" t="str">
        <f ca="1">+INDEX(WORLDCUP!$AR$6:$AR$97,MATCH(X23,WORLDCUP!$AI$6:$AI$97,0))&amp;"-"&amp;INDEX(WORLDCUP!$AS$6:$AS$97,MATCH(X23,WORLDCUP!$AI$6:$AI$97,0))</f>
        <v>1-6</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Spain</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8-2</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1</v>
      </c>
      <c r="W29" s="43" t="str">
        <f ca="1">+INDEX(WORLDCUP!$AR$6:$AR$97,MATCH(X29,WORLDCUP!$AI$6:$AI$97,0))&amp;"-"&amp;INDEX(WORLDCUP!$AS$6:$AS$97,MATCH(X29,WORLDCUP!$AI$6:$AI$97,0))</f>
        <v>5-4</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2</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4-6</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( 4 )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-2</v>
      </c>
      <c r="K31" s="479" t="str">
        <f ca="1">+INDEX(WORLDCUP!$AR$6:$AR$97,MATCH(L31,WORLDCUP!$AI$6:$AI$97,0))&amp;"-"&amp;INDEX(WORLDCUP!$AS$6:$AS$97,MATCH(L31,WORLDCUP!$AI$6:$AI$97,0))</f>
        <v>3-5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3</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-5</v>
      </c>
      <c r="W31" s="479" t="str">
        <f ca="1">+INDEX(WORLDCUP!$AR$6:$AR$97,MATCH(X31,WORLDCUP!$AI$6:$AI$97,0))&amp;"-"&amp;INDEX(WORLDCUP!$AS$6:$AS$97,MATCH(X31,WORLDCUP!$AI$6:$AI$97,0))</f>
        <v>1-6</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( 5 )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Braz</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Ivo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6</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6</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1</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9</v>
      </c>
      <c r="K36" s="451" t="str">
        <f ca="1">+INDEX(WORLDCUP!$AR$6:$AR$97,MATCH(L36,WORLDCUP!$AI$6:$AI$97,0))&amp;"-"&amp;INDEX(WORLDCUP!$AS$6:$AS$97,MATCH(L36,WORLDCUP!$AI$6:$AI$97,0))</f>
        <v>9-0</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10</v>
      </c>
      <c r="W36" s="451" t="str">
        <f ca="1">+INDEX(WORLDCUP!$AR$6:$AR$97,MATCH(X36,WORLDCUP!$AI$6:$AI$97,0))&amp;"-"&amp;INDEX(WORLDCUP!$AS$6:$AS$97,MATCH(X36,WORLDCUP!$AI$6:$AI$97,0))</f>
        <v>13-3</v>
      </c>
      <c r="X36" s="181" t="s">
        <v>691</v>
      </c>
      <c r="Y36" s="181">
        <v>80</v>
      </c>
      <c r="Z36" s="425" t="s">
        <v>694</v>
      </c>
      <c r="AA36" s="426" t="str">
        <f ca="1">+MID(INDEX(WORLDCUP!$AA$101:$AA$147,MATCH(Y36,WORLDCUP!$Z$101:$Z$147,0)),1,3)</f>
        <v>Eng</v>
      </c>
      <c r="AB36" s="472">
        <f>+IF(ISBLANK(INDEX(WORLDCUP!$AC$101:$AC$147,MATCH(Y36,WORLDCUP!$Z$101:$Z$147,0))),"",INDEX(WORLDCUP!$AC$101:$AC$147,MATCH(Y36,WORLDCUP!$Z$101:$Z$147,0)))</f>
        <v>0</v>
      </c>
      <c r="AC36" s="506" t="str">
        <f>+IF(ISBLANK(INDEX(WORLDCUP!$AB$101:$AB$147,MATCH(Y36,WORLDCUP!$Z$101:$Z$147,0))),"","( "&amp;INDEX(WORLDCUP!$AB$101:$AB$147,MATCH(Y36,WORLDCUP!$Z$101:$Z$147,0))&amp;" )")</f>
        <v>( 5 )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2</v>
      </c>
      <c r="K37" s="43" t="str">
        <f ca="1">+INDEX(WORLDCUP!$AR$6:$AR$97,MATCH(L37,WORLDCUP!$AI$6:$AI$97,0))&amp;"-"&amp;INDEX(WORLDCUP!$AS$6:$AS$97,MATCH(L37,WORLDCUP!$AI$6:$AI$97,0))</f>
        <v>5-3</v>
      </c>
      <c r="L37" s="181" t="s">
        <v>674</v>
      </c>
      <c r="M37" s="181">
        <v>47</v>
      </c>
      <c r="N37" s="561"/>
      <c r="O37" s="444" t="str">
        <f ca="1">+MID(INDEX(WORLDCUP!$AA$4:$AA$147,MATCH(M37,WORLDCUP!$AH$4:$AH$147,0)),1,3)</f>
        <v>Por</v>
      </c>
      <c r="P37" s="445">
        <f>IF(ISBLANK(INDEX(WORLDCUP!$AC$4:$AC$147,MATCH(M37,WORLDCUP!$AH$4:$AH$147,0))),"",INDEX(WORLDCUP!$AC$4:$AC$147,MATCH(M37,WORLDCUP!$AH$4:$AH$147,0)))</f>
        <v>5</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3</v>
      </c>
      <c r="W37" s="43" t="str">
        <f ca="1">+INDEX(WORLDCUP!$AR$6:$AR$97,MATCH(X37,WORLDCUP!$AI$6:$AI$97,0))&amp;"-"&amp;INDEX(WORLDCUP!$AS$6:$AS$97,MATCH(X37,WORLDCUP!$AI$6:$AI$97,0))</f>
        <v>6-3</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0</v>
      </c>
      <c r="AC37" s="507" t="str">
        <f>+IF(ISBLANK(INDEX(WORLDCUP!$AE$101:$AE$147,MATCH(Y37,WORLDCUP!$Z$101:$Z$147,0))),"","( "&amp;INDEX(WORLDCUP!$AE$101:$AE$147,MATCH(Y37,WORLDCUP!$Z$101:$Z$147,0))&amp;" )")</f>
        <v>( 4 )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1</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-2</v>
      </c>
      <c r="K38" s="43" t="str">
        <f ca="1">+INDEX(WORLDCUP!$AR$6:$AR$97,MATCH(L38,WORLDCUP!$AI$6:$AI$97,0))&amp;"-"&amp;INDEX(WORLDCUP!$AS$6:$AS$97,MATCH(L38,WORLDCUP!$AI$6:$AI$97,0))</f>
        <v>3-5</v>
      </c>
      <c r="L38" s="181" t="s">
        <v>94</v>
      </c>
      <c r="M38" s="181">
        <v>48</v>
      </c>
      <c r="N38" s="561"/>
      <c r="O38" s="444" t="str">
        <f ca="1">+MID(INDEX(WORLDCUP!$AA$4:$AA$147,MATCH(M38,WORLDCUP!$AH$4:$AH$147,0)),1,3)</f>
        <v>Col</v>
      </c>
      <c r="P38" s="445">
        <f>IF(ISBLANK(INDEX(WORLDCUP!$AC$4:$AC$147,MATCH(M38,WORLDCUP!$AH$4:$AH$147,0))),"",INDEX(WORLDCUP!$AC$4:$AC$147,MATCH(M38,WORLDCUP!$AH$4:$AH$147,0)))</f>
        <v>3</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Uzb</v>
      </c>
      <c r="U38" s="38">
        <f ca="1">+INDEX(WORLDCUP!$AM$6:$AM$97,MATCH(X38,WORLDCUP!$AI$6:$AI$97,0))</f>
        <v>3</v>
      </c>
      <c r="V38" s="39">
        <f ca="1">+INDEX(WORLDCUP!$AT$6:$AT$97,MATCH(X38,WORLDCUP!$AI$6:$AI$97,0))</f>
        <v>-5</v>
      </c>
      <c r="W38" s="43" t="str">
        <f ca="1">+INDEX(WORLDCUP!$AR$6:$AR$97,MATCH(X38,WORLDCUP!$AI$6:$AI$97,0))&amp;"-"&amp;INDEX(WORLDCUP!$AS$6:$AS$97,MATCH(X38,WORLDCUP!$AI$6:$AI$97,0))</f>
        <v>3-8</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-9</v>
      </c>
      <c r="K39" s="479" t="str">
        <f ca="1">+INDEX(WORLDCUP!$AR$6:$AR$97,MATCH(L39,WORLDCUP!$AI$6:$AI$97,0))&amp;"-"&amp;INDEX(WORLDCUP!$AS$6:$AS$97,MATCH(L39,WORLDCUP!$AI$6:$AI$97,0))</f>
        <v>2-11</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-8</v>
      </c>
      <c r="W39" s="479" t="str">
        <f ca="1">+INDEX(WORLDCUP!$AR$6:$AR$97,MATCH(X39,WORLDCUP!$AI$6:$AI$97,0))&amp;"-"&amp;INDEX(WORLDCUP!$AS$6:$AS$97,MATCH(X39,WORLDCUP!$AI$6:$AI$97,0))</f>
        <v>3-11</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1</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1</v>
      </c>
      <c r="AC42" s="506" t="str">
        <f>+IF(ISBLANK(INDEX(WORLDCUP!$AB$101:$AB$147,MATCH(Y42,WORLDCUP!$Z$101:$Z$147,0))),"","( "&amp;INDEX(WORLDCUP!$AB$101:$AB$147,MATCH(Y42,WORLDCUP!$Z$101:$Z$147,0))&amp;" )")</f>
        <v>( 4 )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( 2 )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3</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4</v>
      </c>
      <c r="K44" s="451" t="str">
        <f ca="1">+INDEX(WORLDCUP!$AR$6:$AR$97,MATCH(L44,WORLDCUP!$AI$6:$AI$97,0))&amp;"-"&amp;INDEX(WORLDCUP!$AS$6:$AS$97,MATCH(L44,WORLDCUP!$AI$6:$AI$97,0))</f>
        <v>6-2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8-2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1</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6</v>
      </c>
      <c r="J45" s="39">
        <f ca="1">+INDEX(WORLDCUP!$AT$6:$AT$97,MATCH(L45,WORLDCUP!$AI$6:$AI$97,0))</f>
        <v>2</v>
      </c>
      <c r="K45" s="43" t="str">
        <f ca="1">+INDEX(WORLDCUP!$AR$6:$AR$97,MATCH(L45,WORLDCUP!$AI$6:$AI$97,0))&amp;"-"&amp;INDEX(WORLDCUP!$AS$6:$AS$97,MATCH(L45,WORLDCUP!$AI$6:$AI$97,0))</f>
        <v>5-3</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4</v>
      </c>
      <c r="W45" s="43" t="str">
        <f ca="1">+INDEX(WORLDCUP!$AR$6:$AR$97,MATCH(X45,WORLDCUP!$AI$6:$AI$97,0))&amp;"-"&amp;INDEX(WORLDCUP!$AS$6:$AS$97,MATCH(X45,WORLDCUP!$AI$6:$AI$97,0))</f>
        <v>6-2</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0</v>
      </c>
      <c r="K46" s="43" t="str">
        <f ca="1">+INDEX(WORLDCUP!$AR$6:$AR$97,MATCH(L46,WORLDCUP!$AI$6:$AI$97,0))&amp;"-"&amp;INDEX(WORLDCUP!$AS$6:$AS$97,MATCH(L46,WORLDCUP!$AI$6:$AI$97,0))</f>
        <v>5-5</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-3</v>
      </c>
      <c r="W46" s="43" t="str">
        <f ca="1">+INDEX(WORLDCUP!$AR$6:$AR$97,MATCH(X46,WORLDCUP!$AI$6:$AI$97,0))&amp;"-"&amp;INDEX(WORLDCUP!$AS$6:$AS$97,MATCH(X46,WORLDCUP!$AI$6:$AI$97,0))</f>
        <v>3-6</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1-7</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1-8</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Senegal</v>
      </c>
      <c r="F2" s="9" t="str">
        <f ca="1">+WORLDCUP!BD63</f>
        <v>Sweden</v>
      </c>
      <c r="G2" s="9" t="str">
        <f ca="1">+WORLDCUP!BD65</f>
        <v>Saudi Arabia</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Australia</v>
      </c>
      <c r="G3" s="9" t="str">
        <f ca="1">+WORLDCUP!BD67</f>
        <v>Algeria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Senegal</v>
      </c>
      <c r="F4" s="9" t="str">
        <f ca="1">+WORLDCUP!BD61</f>
        <v>Australia</v>
      </c>
      <c r="G4" s="9" t="str">
        <f ca="1">+WORLDCUP!BD65</f>
        <v>Saudi Arabia</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Senegal</v>
      </c>
      <c r="F5" s="9" t="str">
        <f ca="1">+WORLDCUP!BD61</f>
        <v>Australia</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Senegal</v>
      </c>
      <c r="F6" s="9" t="str">
        <f ca="1">+WORLDCUP!BD61</f>
        <v>Australia</v>
      </c>
      <c r="G6" s="9" t="str">
        <f ca="1">+WORLDCUP!BD67</f>
        <v>Algeria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Australia</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Senegal</v>
      </c>
      <c r="F8" s="9" t="str">
        <f ca="1">+WORLDCUP!BD61</f>
        <v>Australia</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Australia</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Australia</v>
      </c>
      <c r="G10" s="9" t="str">
        <f ca="1">+WORLDCUP!BD65</f>
        <v>Saudi Arabia</v>
      </c>
      <c r="H10" s="9" t="str">
        <f ca="1">+WORLDCUP!BD63</f>
        <v>Sweden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Senegal</v>
      </c>
      <c r="F14" s="9" t="str">
        <f ca="1">+WORLDCUP!BD60</f>
        <v>Scotland</v>
      </c>
      <c r="G14" s="9" t="str">
        <f ca="1">+WORLDCUP!BD67</f>
        <v>Algeria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Senegal</v>
      </c>
      <c r="F16" s="9" t="str">
        <f ca="1">+WORLDCUP!BD60</f>
        <v>Scotland</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Saudi Arabia</v>
      </c>
      <c r="H18" s="9" t="str">
        <f ca="1">+WORLDCUP!BD63</f>
        <v>Sweden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Australia</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Australia</v>
      </c>
      <c r="G21" s="9" t="str">
        <f ca="1">+WORLDCUP!BD67</f>
        <v>Algeria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Australia</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Australia</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Australia</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Australia</v>
      </c>
      <c r="G25" s="9" t="str">
        <f ca="1">+WORLDCUP!BD65</f>
        <v>Saudi Arabia</v>
      </c>
      <c r="H25" s="9" t="str">
        <f ca="1">+WORLDCUP!BD63</f>
        <v>Sweden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Senegal</v>
      </c>
      <c r="F27" s="9" t="str">
        <f ca="1">+WORLDCUP!BD60</f>
        <v>Scotland</v>
      </c>
      <c r="G27" s="9" t="str">
        <f ca="1">+WORLDCUP!BD67</f>
        <v>Algeria</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Saudi Arabia</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Senegal</v>
      </c>
      <c r="F29" s="9" t="str">
        <f ca="1">+WORLDCUP!BD60</f>
        <v>Scotland</v>
      </c>
      <c r="G29" s="9" t="str">
        <f ca="1">+WORLDCUP!BD65</f>
        <v>Saudi Arabia</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Saudi Arabia</v>
      </c>
      <c r="H30" s="9" t="str">
        <f ca="1">+WORLDCUP!BD61</f>
        <v>Australia</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Saudi Arabia</v>
      </c>
      <c r="H31" s="9" t="str">
        <f ca="1">+WORLDCUP!BD61</f>
        <v>Australia</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Australia</v>
      </c>
      <c r="G32" s="9" t="str">
        <f ca="1">+WORLDCUP!BD66</f>
        <v>Senegal</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Australia</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Australia</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Australia</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Australia</v>
      </c>
      <c r="G36" s="9" t="str">
        <f ca="1">+WORLDCUP!BD65</f>
        <v>Saudi Arabia</v>
      </c>
      <c r="H36" s="9" t="str">
        <f ca="1">+WORLDCUP!BD63</f>
        <v>Sweden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Australia</v>
      </c>
      <c r="G37" s="9" t="str">
        <f ca="1">+WORLDCUP!BD67</f>
        <v>Algeria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Australia</v>
      </c>
      <c r="G38" s="9" t="str">
        <f ca="1">+WORLDCUP!BD66</f>
        <v>Senegal</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Australia</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Australia</v>
      </c>
      <c r="G40" s="9" t="str">
        <f ca="1">+WORLDCUP!BD67</f>
        <v>Algeria</v>
      </c>
      <c r="H40" s="9" t="str">
        <f ca="1">+WORLDCUP!BD63</f>
        <v>Sweden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Australia</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Australia</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Australia</v>
      </c>
      <c r="G43" s="9" t="str">
        <f ca="1">+WORLDCUP!BD65</f>
        <v>Saudi Arabia</v>
      </c>
      <c r="H43" s="9" t="str">
        <f ca="1">+WORLDCUP!BD63</f>
        <v>Sweden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Australia</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Australia</v>
      </c>
      <c r="G45" s="9" t="str">
        <f ca="1">+WORLDCUP!BD65</f>
        <v>Saudi Arabia</v>
      </c>
      <c r="H45" s="9" t="str">
        <f ca="1">+WORLDCUP!BD63</f>
        <v>Sweden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Australia</v>
      </c>
      <c r="G46" s="9" t="str">
        <f ca="1">+WORLDCUP!BD65</f>
        <v>Saudi Arabia</v>
      </c>
      <c r="H46" s="9" t="str">
        <f ca="1">+WORLDCUP!BD63</f>
        <v>Sweden</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Senegal</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Senegal</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Saudi Arabia</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Saudi Arabia</v>
      </c>
      <c r="H54" s="9" t="str">
        <f ca="1">+WORLDCUP!BD64</f>
        <v>Iran</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Australia</v>
      </c>
      <c r="G55" s="9" t="str">
        <f ca="1">+WORLDCUP!BD66</f>
        <v>Senegal</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Australia</v>
      </c>
      <c r="G56" s="9" t="str">
        <f ca="1">+WORLDCUP!BD66</f>
        <v>Senegal</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Bosnia and Herzegovina</v>
      </c>
      <c r="F57" s="9" t="str">
        <f ca="1">+WORLDCUP!BD61</f>
        <v>Australia</v>
      </c>
      <c r="G57" s="9" t="str">
        <f ca="1">+WORLDCUP!BD67</f>
        <v>Algeria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Australia</v>
      </c>
      <c r="G58" s="9" t="str">
        <f ca="1">+WORLDCUP!BD67</f>
        <v>Algeria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Australia</v>
      </c>
      <c r="G59" s="9" t="str">
        <f ca="1">+WORLDCUP!BD66</f>
        <v>Senegal</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Australia</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Australia</v>
      </c>
      <c r="G61" s="9" t="str">
        <f ca="1">+WORLDCUP!BD67</f>
        <v>Algeria</v>
      </c>
      <c r="H61" s="9" t="str">
        <f ca="1">+WORLDCUP!BD63</f>
        <v>Sweden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Australia</v>
      </c>
      <c r="G62" s="9" t="str">
        <f ca="1">+WORLDCUP!BD66</f>
        <v>Senegal</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Australia</v>
      </c>
      <c r="G63" s="9" t="str">
        <f ca="1">+WORLDCUP!BD66</f>
        <v>Senegal</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Australia</v>
      </c>
      <c r="G64" s="9" t="str">
        <f ca="1">+WORLDCUP!BD65</f>
        <v>Saudi Arabia</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Bosnia and Herzegovina</v>
      </c>
      <c r="F65" s="9" t="str">
        <f ca="1">+WORLDCUP!BD61</f>
        <v>Australia</v>
      </c>
      <c r="G65" s="9" t="str">
        <f ca="1">+WORLDCUP!BD66</f>
        <v>Senegal</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Australia</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Australia</v>
      </c>
      <c r="G67" s="9" t="str">
        <f ca="1">+WORLDCUP!BD65</f>
        <v>Saudi Arabia</v>
      </c>
      <c r="H67" s="9" t="str">
        <f ca="1">+WORLDCUP!BD64</f>
        <v>Iran</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Australia</v>
      </c>
      <c r="G68" s="9" t="str">
        <f ca="1">+WORLDCUP!BD66</f>
        <v>Senegal</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Australia</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Bosnia and Herzegovina</v>
      </c>
      <c r="F70" s="9" t="str">
        <f ca="1">+WORLDCUP!BD61</f>
        <v>Australia</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Australia</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Australia</v>
      </c>
      <c r="G72" s="9" t="str">
        <f ca="1">+WORLDCUP!BD65</f>
        <v>Saudi Arabia</v>
      </c>
      <c r="H72" s="9" t="str">
        <f ca="1">+WORLDCUP!BD63</f>
        <v>Sweden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Bosnia and Herzegovina</v>
      </c>
      <c r="F73" s="9" t="str">
        <f ca="1">+WORLDCUP!BD61</f>
        <v>Australia</v>
      </c>
      <c r="G73" s="9" t="str">
        <f ca="1">+WORLDCUP!BD67</f>
        <v>Algeria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Bosnia and Herzegovina</v>
      </c>
      <c r="F74" s="9" t="str">
        <f ca="1">+WORLDCUP!BD61</f>
        <v>Australia</v>
      </c>
      <c r="G74" s="9" t="str">
        <f ca="1">+WORLDCUP!BD66</f>
        <v>Senegal</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Bosnia and Herzegovina</v>
      </c>
      <c r="F75" s="9" t="str">
        <f ca="1">+WORLDCUP!BD61</f>
        <v>Australia</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Bosnia and Herzegovina</v>
      </c>
      <c r="F76" s="9" t="str">
        <f ca="1">+WORLDCUP!BD61</f>
        <v>Australia</v>
      </c>
      <c r="G76" s="9" t="str">
        <f ca="1">+WORLDCUP!BD67</f>
        <v>Algeria</v>
      </c>
      <c r="H76" s="9" t="str">
        <f ca="1">+WORLDCUP!BD63</f>
        <v>Sweden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Bosnia and Herzegovina</v>
      </c>
      <c r="F77" s="9" t="str">
        <f ca="1">+WORLDCUP!BD61</f>
        <v>Australia</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Australia</v>
      </c>
      <c r="G78" s="9" t="str">
        <f ca="1">+WORLDCUP!BD67</f>
        <v>Algeria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Australia</v>
      </c>
      <c r="G79" s="9" t="str">
        <f ca="1">+WORLDCUP!BD67</f>
        <v>Algeria</v>
      </c>
      <c r="H79" s="9" t="str">
        <f ca="1">+WORLDCUP!BD63</f>
        <v>Sweden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Bosnia and Herzegovina</v>
      </c>
      <c r="F80" s="9" t="str">
        <f ca="1">+WORLDCUP!BD61</f>
        <v>Australia</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Bosnia and Herzegovina</v>
      </c>
      <c r="F81" s="9" t="str">
        <f ca="1">+WORLDCUP!BD61</f>
        <v>Australia</v>
      </c>
      <c r="G81" s="9" t="str">
        <f ca="1">+WORLDCUP!BD65</f>
        <v>Saudi Arabia</v>
      </c>
      <c r="H81" s="9" t="str">
        <f ca="1">+WORLDCUP!BD63</f>
        <v>Sweden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Australia</v>
      </c>
      <c r="G82" s="9" t="str">
        <f ca="1">+WORLDCUP!BD67</f>
        <v>Algeria</v>
      </c>
      <c r="H82" s="9" t="str">
        <f ca="1">+WORLDCUP!BD63</f>
        <v>Sweden</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Australia</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Australia</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Australia</v>
      </c>
      <c r="G117" s="9" t="str">
        <f ca="1">+WORLDCUP!BD66</f>
        <v>Senegal</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Australia</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Australia</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Australia</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Australia</v>
      </c>
      <c r="G121" s="9" t="str">
        <f ca="1">+WORLDCUP!BD65</f>
        <v>Saudi Arabia</v>
      </c>
      <c r="H121" s="9" t="str">
        <f ca="1">+WORLDCUP!BD63</f>
        <v>Sweden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Australia</v>
      </c>
      <c r="G122" s="9" t="str">
        <f ca="1">+WORLDCUP!BD67</f>
        <v>Algeria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Australia</v>
      </c>
      <c r="G123" s="9" t="str">
        <f ca="1">+WORLDCUP!BD66</f>
        <v>Senegal</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Australia</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Australia</v>
      </c>
      <c r="G125" s="9" t="str">
        <f ca="1">+WORLDCUP!BD67</f>
        <v>Algeria</v>
      </c>
      <c r="H125" s="9" t="str">
        <f ca="1">+WORLDCUP!BD63</f>
        <v>Sweden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Australia</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Australia</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Australia</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Australia</v>
      </c>
      <c r="G130" s="9" t="str">
        <f ca="1">+WORLDCUP!BD65</f>
        <v>Saudi Arabia</v>
      </c>
      <c r="H130" s="9" t="str">
        <f ca="1">+WORLDCUP!BD63</f>
        <v>Sweden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Australia</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Australia</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Australia</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Senegal</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Australia</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Australia</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Australia</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Australia</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Australia</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Australia</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Australia</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Australia</v>
      </c>
      <c r="G147" s="9" t="str">
        <f ca="1">+WORLDCUP!BD62</f>
        <v>Ivory Coast</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Australia</v>
      </c>
      <c r="G148" s="9" t="str">
        <f ca="1">+WORLDCUP!BD66</f>
        <v>Senegal</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Australia</v>
      </c>
      <c r="G149" s="9" t="str">
        <f ca="1">+WORLDCUP!BD62</f>
        <v>Ivory Coast</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Australia</v>
      </c>
      <c r="G150" s="9" t="str">
        <f ca="1">+WORLDCUP!BD62</f>
        <v>Ivory Coast</v>
      </c>
      <c r="H150" s="9" t="str">
        <f ca="1">+WORLDCUP!BD63</f>
        <v>Sweden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Australia</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Australia</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Australia</v>
      </c>
      <c r="G153" s="9" t="str">
        <f ca="1">+WORLDCUP!BD65</f>
        <v>Saudi Arabia</v>
      </c>
      <c r="H153" s="9" t="str">
        <f ca="1">+WORLDCUP!BD63</f>
        <v>Sweden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Australia</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Australia</v>
      </c>
      <c r="G155" s="9" t="str">
        <f ca="1">+WORLDCUP!BD65</f>
        <v>Saudi Arabia</v>
      </c>
      <c r="H155" s="9" t="str">
        <f ca="1">+WORLDCUP!BD63</f>
        <v>Sweden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Australia</v>
      </c>
      <c r="G156" s="9" t="str">
        <f ca="1">+WORLDCUP!BD65</f>
        <v>Saudi Arabia</v>
      </c>
      <c r="H156" s="9" t="str">
        <f ca="1">+WORLDCUP!BD63</f>
        <v>Sweden</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Australia</v>
      </c>
      <c r="G157" s="9" t="str">
        <f ca="1">+WORLDCUP!BD62</f>
        <v>Ivory Coast</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Australia</v>
      </c>
      <c r="G158" s="9" t="str">
        <f ca="1">+WORLDCUP!BD67</f>
        <v>Algeria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Australia</v>
      </c>
      <c r="G159" s="9" t="str">
        <f ca="1">+WORLDCUP!BD67</f>
        <v>Algeria</v>
      </c>
      <c r="H159" s="9" t="str">
        <f ca="1">+WORLDCUP!BD63</f>
        <v>Sweden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Australia</v>
      </c>
      <c r="G160" s="9" t="str">
        <f ca="1">+WORLDCUP!BD62</f>
        <v>Ivory Coast</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Australia</v>
      </c>
      <c r="G161" s="9" t="str">
        <f ca="1">+WORLDCUP!BD62</f>
        <v>Ivory Coast</v>
      </c>
      <c r="H161" s="9" t="str">
        <f ca="1">+WORLDCUP!BD63</f>
        <v>Sweden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Australia</v>
      </c>
      <c r="G162" s="9" t="str">
        <f ca="1">+WORLDCUP!BD67</f>
        <v>Algeria</v>
      </c>
      <c r="H162" s="9" t="str">
        <f ca="1">+WORLDCUP!BD63</f>
        <v>Sweden</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Australia</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Australia</v>
      </c>
      <c r="G164" s="9" t="str">
        <f ca="1">+WORLDCUP!BD65</f>
        <v>Saudi Arabia</v>
      </c>
      <c r="H164" s="9" t="str">
        <f ca="1">+WORLDCUP!BD63</f>
        <v>Sweden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Australia</v>
      </c>
      <c r="G166" s="9" t="str">
        <f ca="1">+WORLDCUP!BD65</f>
        <v>Saudi Arabia</v>
      </c>
      <c r="H166" s="9" t="str">
        <f ca="1">+WORLDCUP!BD63</f>
        <v>Sweden</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Sweden</v>
      </c>
      <c r="G167" s="9" t="str">
        <f ca="1">+WORLDCUP!BD58</f>
        <v>South Korea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Senegal</v>
      </c>
      <c r="F168" s="9" t="str">
        <f ca="1">+WORLDCUP!BD58</f>
        <v>South Korea</v>
      </c>
      <c r="G168" s="9" t="str">
        <f ca="1">+WORLDCUP!BD65</f>
        <v>Saudi Arabia</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Senegal</v>
      </c>
      <c r="F169" s="9" t="str">
        <f ca="1">+WORLDCUP!BD63</f>
        <v>Sweden</v>
      </c>
      <c r="G169" s="9" t="str">
        <f ca="1">+WORLDCUP!BD58</f>
        <v>South Korea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Senegal</v>
      </c>
      <c r="F170" s="9" t="str">
        <f ca="1">+WORLDCUP!BD63</f>
        <v>Sweden</v>
      </c>
      <c r="G170" s="9" t="str">
        <f ca="1">+WORLDCUP!BD58</f>
        <v>South Korea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Senegal</v>
      </c>
      <c r="F172" s="9" t="str">
        <f ca="1">+WORLDCUP!BD63</f>
        <v>Sweden</v>
      </c>
      <c r="G172" s="9" t="str">
        <f ca="1">+WORLDCUP!BD58</f>
        <v>South Korea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Sweden</v>
      </c>
      <c r="G174" s="9" t="str">
        <f ca="1">+WORLDCUP!BD58</f>
        <v>South Korea</v>
      </c>
      <c r="H174" s="9" t="str">
        <f ca="1">+WORLDCUP!BD65</f>
        <v>Saudi Arabia</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Australia</v>
      </c>
      <c r="G175" s="9" t="str">
        <f ca="1">+WORLDCUP!BD58</f>
        <v>South Korea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Australia</v>
      </c>
      <c r="G176" s="9" t="str">
        <f ca="1">+WORLDCUP!BD58</f>
        <v>South Korea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Australia</v>
      </c>
      <c r="G177" s="9" t="str">
        <f ca="1">+WORLDCUP!BD58</f>
        <v>South Korea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Australia</v>
      </c>
      <c r="G178" s="9" t="str">
        <f ca="1">+WORLDCUP!BD58</f>
        <v>South Korea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Australia</v>
      </c>
      <c r="G179" s="9" t="str">
        <f ca="1">+WORLDCUP!BD58</f>
        <v>South Korea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Australia</v>
      </c>
      <c r="G180" s="9" t="str">
        <f ca="1">+WORLDCUP!BD58</f>
        <v>South Korea</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Australia</v>
      </c>
      <c r="G181" s="9" t="str">
        <f ca="1">+WORLDCUP!BD58</f>
        <v>South Korea</v>
      </c>
      <c r="H181" s="9" t="str">
        <f ca="1">+WORLDCUP!BD63</f>
        <v>Sweden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Senegal</v>
      </c>
      <c r="F182" s="9" t="str">
        <f ca="1">+WORLDCUP!BD61</f>
        <v>Australia</v>
      </c>
      <c r="G182" s="9" t="str">
        <f ca="1">+WORLDCUP!BD58</f>
        <v>South Korea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Senegal</v>
      </c>
      <c r="F183" s="9" t="str">
        <f ca="1">+WORLDCUP!BD61</f>
        <v>Australia</v>
      </c>
      <c r="G183" s="9" t="str">
        <f ca="1">+WORLDCUP!BD58</f>
        <v>South Korea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Australia</v>
      </c>
      <c r="G184" s="9" t="str">
        <f ca="1">+WORLDCUP!BD58</f>
        <v>South Korea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Senegal</v>
      </c>
      <c r="F185" s="9" t="str">
        <f ca="1">+WORLDCUP!BD61</f>
        <v>Australia</v>
      </c>
      <c r="G185" s="9" t="str">
        <f ca="1">+WORLDCUP!BD58</f>
        <v>South Korea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Australia</v>
      </c>
      <c r="G186" s="9" t="str">
        <f ca="1">+WORLDCUP!BD58</f>
        <v>South Korea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Australia</v>
      </c>
      <c r="G187" s="9" t="str">
        <f ca="1">+WORLDCUP!BD58</f>
        <v>South Korea</v>
      </c>
      <c r="H187" s="9" t="str">
        <f ca="1">+WORLDCUP!BD65</f>
        <v>Saudi Arabia</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Senegal</v>
      </c>
      <c r="F188" s="9" t="str">
        <f ca="1">+WORLDCUP!BD61</f>
        <v>Australia</v>
      </c>
      <c r="G188" s="9" t="str">
        <f ca="1">+WORLDCUP!BD58</f>
        <v>South Korea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Australia</v>
      </c>
      <c r="G189" s="9" t="str">
        <f ca="1">+WORLDCUP!BD58</f>
        <v>South Korea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Senegal</v>
      </c>
      <c r="F190" s="9" t="str">
        <f ca="1">+WORLDCUP!BD61</f>
        <v>Australia</v>
      </c>
      <c r="G190" s="9" t="str">
        <f ca="1">+WORLDCUP!BD58</f>
        <v>South Korea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Australia</v>
      </c>
      <c r="G191" s="9" t="str">
        <f ca="1">+WORLDCUP!BD58</f>
        <v>South Korea</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Australia</v>
      </c>
      <c r="G192" s="9" t="str">
        <f ca="1">+WORLDCUP!BD58</f>
        <v>South Korea</v>
      </c>
      <c r="H192" s="9" t="str">
        <f ca="1">+WORLDCUP!BD63</f>
        <v>Sweden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Australia</v>
      </c>
      <c r="G193" s="9" t="str">
        <f ca="1">+WORLDCUP!BD58</f>
        <v>South Korea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Senegal</v>
      </c>
      <c r="F194" s="9" t="str">
        <f ca="1">+WORLDCUP!BD61</f>
        <v>Australia</v>
      </c>
      <c r="G194" s="9" t="str">
        <f ca="1">+WORLDCUP!BD58</f>
        <v>South Korea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Australia</v>
      </c>
      <c r="G195" s="9" t="str">
        <f ca="1">+WORLDCUP!BD58</f>
        <v>South Korea</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Algeria</v>
      </c>
      <c r="F196" s="9" t="str">
        <f ca="1">+WORLDCUP!BD61</f>
        <v>Australia</v>
      </c>
      <c r="G196" s="9" t="str">
        <f ca="1">+WORLDCUP!BD58</f>
        <v>South Korea</v>
      </c>
      <c r="H196" s="9" t="str">
        <f ca="1">+WORLDCUP!BD63</f>
        <v>Sweden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Australia</v>
      </c>
      <c r="G197" s="9" t="str">
        <f ca="1">+WORLDCUP!BD58</f>
        <v>South Korea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Australia</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Australia</v>
      </c>
      <c r="G199" s="9" t="str">
        <f ca="1">+WORLDCUP!BD58</f>
        <v>South Korea</v>
      </c>
      <c r="H199" s="9" t="str">
        <f ca="1">+WORLDCUP!BD63</f>
        <v>Sweden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Australia</v>
      </c>
      <c r="G200" s="9" t="str">
        <f ca="1">+WORLDCUP!BD58</f>
        <v>South Korea</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Australia</v>
      </c>
      <c r="G201" s="9" t="str">
        <f ca="1">+WORLDCUP!BD58</f>
        <v>South Korea</v>
      </c>
      <c r="H201" s="9" t="str">
        <f ca="1">+WORLDCUP!BD63</f>
        <v>Sweden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Australia</v>
      </c>
      <c r="G202" s="9" t="str">
        <f ca="1">+WORLDCUP!BD58</f>
        <v>South Korea</v>
      </c>
      <c r="H202" s="9" t="str">
        <f ca="1">+WORLDCUP!BD63</f>
        <v>Sweden</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Korea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Korea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South Korea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South Korea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South Korea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South Korea</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South Korea</v>
      </c>
      <c r="H209" s="9" t="str">
        <f ca="1">+WORLDCUP!BD63</f>
        <v>Sweden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Korea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South Korea</v>
      </c>
      <c r="H215" s="9" t="str">
        <f ca="1">+WORLDCUP!BD65</f>
        <v>Saudi Arabia</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Korea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Korea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Sweden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South Korea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Senegal</v>
      </c>
      <c r="F222" s="9" t="str">
        <f ca="1">+WORLDCUP!BD60</f>
        <v>Scotland</v>
      </c>
      <c r="G222" s="9" t="str">
        <f ca="1">+WORLDCUP!BD58</f>
        <v>South Korea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1</v>
      </c>
      <c r="C223" s="9" t="str">
        <f ca="1">+WORLDCUP!BD62</f>
        <v>Ivory Coast</v>
      </c>
      <c r="D223" s="9" t="str">
        <f ca="1">+WORLDCUP!BD64</f>
        <v>Iran</v>
      </c>
      <c r="E223" s="9" t="str">
        <f ca="1">+WORLDCUP!BD67</f>
        <v>Algeria</v>
      </c>
      <c r="F223" s="9" t="str">
        <f ca="1">+WORLDCUP!BD60</f>
        <v>Scotland</v>
      </c>
      <c r="G223" s="9" t="str">
        <f ca="1">+WORLDCUP!BD58</f>
        <v>South Korea</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Algeria</v>
      </c>
      <c r="F224" s="9" t="str">
        <f ca="1">+WORLDCUP!BD60</f>
        <v>Scotland</v>
      </c>
      <c r="G224" s="9" t="str">
        <f ca="1">+WORLDCUP!BD58</f>
        <v>South Korea</v>
      </c>
      <c r="H224" s="9" t="str">
        <f ca="1">+WORLDCUP!BD63</f>
        <v>Sweden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South Korea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South Korea</v>
      </c>
      <c r="H227" s="9" t="str">
        <f ca="1">+WORLDCUP!BD63</f>
        <v>Sweden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South Korea</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South Korea</v>
      </c>
      <c r="H229" s="9" t="str">
        <f ca="1">+WORLDCUP!BD63</f>
        <v>Sweden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South Korea</v>
      </c>
      <c r="H230" s="9" t="str">
        <f ca="1">+WORLDCUP!BD63</f>
        <v>Sweden</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Korea</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South Korea</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South Korea</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South Korea</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South Korea</v>
      </c>
      <c r="H235" s="9" t="str">
        <f ca="1">+WORLDCUP!BD61</f>
        <v>Australia</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South Korea</v>
      </c>
      <c r="H236" s="9" t="str">
        <f ca="1">+WORLDCUP!BD61</f>
        <v>Australia</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Australia</v>
      </c>
      <c r="G237" s="9" t="str">
        <f ca="1">+WORLDCUP!BD58</f>
        <v>South Korea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South Korea</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Australia</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Australia</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Australia</v>
      </c>
      <c r="G242" s="9" t="str">
        <f ca="1">+WORLDCUP!BD58</f>
        <v>South Korea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Australia</v>
      </c>
      <c r="G243" s="9" t="str">
        <f ca="1">+WORLDCUP!BD58</f>
        <v>South Korea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Australia</v>
      </c>
      <c r="G244" s="9" t="str">
        <f ca="1">+WORLDCUP!BD58</f>
        <v>South Korea</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Australia</v>
      </c>
      <c r="G245" s="9" t="str">
        <f ca="1">+WORLDCUP!BD58</f>
        <v>South Korea</v>
      </c>
      <c r="H245" s="9" t="str">
        <f ca="1">+WORLDCUP!BD63</f>
        <v>Sweden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Scotland</v>
      </c>
      <c r="G246" s="9" t="str">
        <f ca="1">+WORLDCUP!BD58</f>
        <v>South Korea</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Australia</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South Korea</v>
      </c>
      <c r="H248" s="9" t="str">
        <f ca="1">+WORLDCUP!BD63</f>
        <v>Sweden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Scotland</v>
      </c>
      <c r="G249" s="9" t="str">
        <f ca="1">+WORLDCUP!BD58</f>
        <v>South Korea</v>
      </c>
      <c r="H249" s="9" t="str">
        <f ca="1">+WORLDCUP!BD61</f>
        <v>Australia</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Scotland</v>
      </c>
      <c r="G250" s="9" t="str">
        <f ca="1">+WORLDCUP!BD58</f>
        <v>South Korea</v>
      </c>
      <c r="H250" s="9" t="str">
        <f ca="1">+WORLDCUP!BD61</f>
        <v>Australia</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South Korea</v>
      </c>
      <c r="H251" s="9" t="str">
        <f ca="1">+WORLDCUP!BD63</f>
        <v>Sweden</v>
      </c>
      <c r="I251" s="9" t="str">
        <f ca="1">+WORLDCUP!BD61</f>
        <v>Australia</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Korea</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Korea</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Australia</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Australia</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South Korea</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Senegal</v>
      </c>
      <c r="F258" s="9" t="str">
        <f ca="1">+WORLDCUP!BD60</f>
        <v>Scotland</v>
      </c>
      <c r="G258" s="9" t="str">
        <f ca="1">+WORLDCUP!BD58</f>
        <v>South Korea</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South Korea</v>
      </c>
      <c r="H259" s="9" t="str">
        <f ca="1">+WORLDCUP!BD61</f>
        <v>Australia</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South Korea</v>
      </c>
      <c r="H260" s="9" t="str">
        <f ca="1">+WORLDCUP!BD61</f>
        <v>Australia</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South Korea</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South Korea</v>
      </c>
      <c r="H262" s="9" t="str">
        <f ca="1">+WORLDCUP!BD61</f>
        <v>Australia</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South Korea</v>
      </c>
      <c r="H263" s="9" t="str">
        <f ca="1">+WORLDCUP!BD61</f>
        <v>Australia</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South Korea</v>
      </c>
      <c r="H264" s="9" t="str">
        <f ca="1">+WORLDCUP!BD61</f>
        <v>Australia</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South Korea</v>
      </c>
      <c r="H265" s="9" t="str">
        <f ca="1">+WORLDCUP!BD61</f>
        <v>Australia</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South Korea</v>
      </c>
      <c r="H266" s="9" t="str">
        <f ca="1">+WORLDCUP!BD61</f>
        <v>Australia</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Australia</v>
      </c>
      <c r="G267" s="9" t="str">
        <f ca="1">+WORLDCUP!BD58</f>
        <v>South Korea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Australia</v>
      </c>
      <c r="G268" s="9" t="str">
        <f ca="1">+WORLDCUP!BD58</f>
        <v>South Korea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Australia</v>
      </c>
      <c r="G269" s="9" t="str">
        <f ca="1">+WORLDCUP!BD58</f>
        <v>South Korea</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Australia</v>
      </c>
      <c r="G270" s="9" t="str">
        <f ca="1">+WORLDCUP!BD58</f>
        <v>South Korea</v>
      </c>
      <c r="H270" s="9" t="str">
        <f ca="1">+WORLDCUP!BD63</f>
        <v>Sweden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Korea</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Australia</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Sweden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Korea</v>
      </c>
      <c r="H274" s="9" t="str">
        <f ca="1">+WORLDCUP!BD61</f>
        <v>Australia</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Korea</v>
      </c>
      <c r="H275" s="9" t="str">
        <f ca="1">+WORLDCUP!BD61</f>
        <v>Australia</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Sweden</v>
      </c>
      <c r="I276" s="9" t="str">
        <f ca="1">+WORLDCUP!BD61</f>
        <v>Australia</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Australia</v>
      </c>
      <c r="G277" s="9" t="str">
        <f ca="1">+WORLDCUP!BD58</f>
        <v>South Korea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Australia</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Australia</v>
      </c>
      <c r="G279" s="9" t="str">
        <f ca="1">+WORLDCUP!BD58</f>
        <v>South Korea</v>
      </c>
      <c r="H279" s="9" t="str">
        <f ca="1">+WORLDCUP!BD63</f>
        <v>Sweden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Australia</v>
      </c>
      <c r="G280" s="9" t="str">
        <f ca="1">+WORLDCUP!BD58</f>
        <v>South Korea</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Australia</v>
      </c>
      <c r="G281" s="9" t="str">
        <f ca="1">+WORLDCUP!BD58</f>
        <v>South Korea</v>
      </c>
      <c r="H281" s="9" t="str">
        <f ca="1">+WORLDCUP!BD63</f>
        <v>Sweden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Australia</v>
      </c>
      <c r="G282" s="9" t="str">
        <f ca="1">+WORLDCUP!BD58</f>
        <v>South Korea</v>
      </c>
      <c r="H282" s="9" t="str">
        <f ca="1">+WORLDCUP!BD63</f>
        <v>Sweden</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Scotland</v>
      </c>
      <c r="G283" s="9" t="str">
        <f ca="1">+WORLDCUP!BD58</f>
        <v>South Korea</v>
      </c>
      <c r="H283" s="9" t="str">
        <f ca="1">+WORLDCUP!BD61</f>
        <v>Australia</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South Korea</v>
      </c>
      <c r="H284" s="9" t="str">
        <f ca="1">+WORLDCUP!BD63</f>
        <v>Sweden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South Korea</v>
      </c>
      <c r="H285" s="9" t="str">
        <f ca="1">+WORLDCUP!BD63</f>
        <v>Sweden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South Korea</v>
      </c>
      <c r="H286" s="9" t="str">
        <f ca="1">+WORLDCUP!BD63</f>
        <v>Sweden</v>
      </c>
      <c r="I286" s="9" t="str">
        <f ca="1">+WORLDCUP!BD61</f>
        <v>Australia</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Senegal</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Senegal</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South Korea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South Korea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South Korea</v>
      </c>
      <c r="G291" s="9" t="str">
        <f ca="1">+WORLDCUP!BD66</f>
        <v>Senegal</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South Korea</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South Korea</v>
      </c>
      <c r="H293" s="9" t="str">
        <f ca="1">+WORLDCUP!BD64</f>
        <v>Iran</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Senegal</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Senegal</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Saudi Arabia</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Bosnia and Herzegovina</v>
      </c>
      <c r="F297" s="9" t="str">
        <f ca="1">+WORLDCUP!BD58</f>
        <v>South Korea</v>
      </c>
      <c r="G297" s="9" t="str">
        <f ca="1">+WORLDCUP!BD66</f>
        <v>Senegal</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Saudi Arabia</v>
      </c>
      <c r="H299" s="9" t="str">
        <f ca="1">+WORLDCUP!BD64</f>
        <v>Iran</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Senegal</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South Korea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Bosnia and Herzegovina</v>
      </c>
      <c r="F302" s="9" t="str">
        <f ca="1">+WORLDCUP!BD63</f>
        <v>Sweden</v>
      </c>
      <c r="G302" s="9" t="str">
        <f ca="1">+WORLDCUP!BD58</f>
        <v>South Korea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South Korea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South Korea</v>
      </c>
      <c r="H304" s="9" t="str">
        <f ca="1">+WORLDCUP!BD65</f>
        <v>Saudi Arabia</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South Korea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Bosnia and Herzegovina</v>
      </c>
      <c r="F306" s="9" t="str">
        <f ca="1">+WORLDCUP!BD58</f>
        <v>South Korea</v>
      </c>
      <c r="G306" s="9" t="str">
        <f ca="1">+WORLDCUP!BD66</f>
        <v>Senegal</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South Korea</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South Korea</v>
      </c>
      <c r="H308" s="9" t="str">
        <f ca="1">+WORLDCUP!BD64</f>
        <v>Iran</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Bosnia and Herzegovina</v>
      </c>
      <c r="F309" s="9" t="str">
        <f ca="1">+WORLDCUP!BD63</f>
        <v>Sweden</v>
      </c>
      <c r="G309" s="9" t="str">
        <f ca="1">+WORLDCUP!BD58</f>
        <v>South Korea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South Korea</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South Korea</v>
      </c>
      <c r="H311" s="9" t="str">
        <f ca="1">+WORLDCUP!BD64</f>
        <v>Iran</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Bosnia and Herzegovina</v>
      </c>
      <c r="F312" s="9" t="str">
        <f ca="1">+WORLDCUP!BD63</f>
        <v>Sweden</v>
      </c>
      <c r="G312" s="9" t="str">
        <f ca="1">+WORLDCUP!BD58</f>
        <v>South Korea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Bosnia and Herzegovina</v>
      </c>
      <c r="F313" s="9" t="str">
        <f ca="1">+WORLDCUP!BD63</f>
        <v>Sweden</v>
      </c>
      <c r="G313" s="9" t="str">
        <f ca="1">+WORLDCUP!BD58</f>
        <v>South Korea</v>
      </c>
      <c r="H313" s="9" t="str">
        <f ca="1">+WORLDCUP!BD65</f>
        <v>Saudi Arabia</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South Korea</v>
      </c>
      <c r="H314" s="9" t="str">
        <f ca="1">+WORLDCUP!BD64</f>
        <v>Iran</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Australia</v>
      </c>
      <c r="G315" s="9" t="str">
        <f ca="1">+WORLDCUP!BD58</f>
        <v>South Korea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Australia</v>
      </c>
      <c r="G316" s="9" t="str">
        <f ca="1">+WORLDCUP!BD58</f>
        <v>South Korea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Australia</v>
      </c>
      <c r="G317" s="9" t="str">
        <f ca="1">+WORLDCUP!BD58</f>
        <v>South Korea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Bosnia and Herzegovina</v>
      </c>
      <c r="F318" s="9" t="str">
        <f ca="1">+WORLDCUP!BD61</f>
        <v>Australia</v>
      </c>
      <c r="G318" s="9" t="str">
        <f ca="1">+WORLDCUP!BD58</f>
        <v>South Korea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Australia</v>
      </c>
      <c r="G319" s="9" t="str">
        <f ca="1">+WORLDCUP!BD58</f>
        <v>South Korea</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Australia</v>
      </c>
      <c r="G320" s="9" t="str">
        <f ca="1">+WORLDCUP!BD58</f>
        <v>South Korea</v>
      </c>
      <c r="H320" s="9" t="str">
        <f ca="1">+WORLDCUP!BD64</f>
        <v>Iran</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Australia</v>
      </c>
      <c r="G321" s="9" t="str">
        <f ca="1">+WORLDCUP!BD58</f>
        <v>South Korea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Australia</v>
      </c>
      <c r="G322" s="9" t="str">
        <f ca="1">+WORLDCUP!BD58</f>
        <v>South Korea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Australia</v>
      </c>
      <c r="G323" s="9" t="str">
        <f ca="1">+WORLDCUP!BD58</f>
        <v>South Korea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Australia</v>
      </c>
      <c r="G324" s="9" t="str">
        <f ca="1">+WORLDCUP!BD58</f>
        <v>South Korea</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Australia</v>
      </c>
      <c r="G325" s="9" t="str">
        <f ca="1">+WORLDCUP!BD58</f>
        <v>South Korea</v>
      </c>
      <c r="H325" s="9" t="str">
        <f ca="1">+WORLDCUP!BD63</f>
        <v>Sweden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Australia</v>
      </c>
      <c r="G326" s="9" t="str">
        <f ca="1">+WORLDCUP!BD58</f>
        <v>South Korea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Bosnia and Herzegovina</v>
      </c>
      <c r="F327" s="9" t="str">
        <f ca="1">+WORLDCUP!BD61</f>
        <v>Australia</v>
      </c>
      <c r="G327" s="9" t="str">
        <f ca="1">+WORLDCUP!BD58</f>
        <v>South Korea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Australia</v>
      </c>
      <c r="G328" s="9" t="str">
        <f ca="1">+WORLDCUP!BD58</f>
        <v>South Korea</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Australia</v>
      </c>
      <c r="G329" s="9" t="str">
        <f ca="1">+WORLDCUP!BD58</f>
        <v>South Korea</v>
      </c>
      <c r="H329" s="9" t="str">
        <f ca="1">+WORLDCUP!BD64</f>
        <v>Iran</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Australia</v>
      </c>
      <c r="G330" s="9" t="str">
        <f ca="1">+WORLDCUP!BD58</f>
        <v>South Korea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Australia</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Australia</v>
      </c>
      <c r="G332" s="9" t="str">
        <f ca="1">+WORLDCUP!BD58</f>
        <v>South Korea</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Australia</v>
      </c>
      <c r="G333" s="9" t="str">
        <f ca="1">+WORLDCUP!BD58</f>
        <v>South Korea</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Australia</v>
      </c>
      <c r="G334" s="9" t="str">
        <f ca="1">+WORLDCUP!BD58</f>
        <v>South Korea</v>
      </c>
      <c r="H334" s="9" t="str">
        <f ca="1">+WORLDCUP!BD63</f>
        <v>Sweden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Australia</v>
      </c>
      <c r="G335" s="9" t="str">
        <f ca="1">+WORLDCUP!BD58</f>
        <v>South Korea</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Senegal</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Australia</v>
      </c>
      <c r="G337" s="9" t="str">
        <f ca="1">+WORLDCUP!BD58</f>
        <v>South Korea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Bosnia and Herzegovina</v>
      </c>
      <c r="F338" s="9" t="str">
        <f ca="1">+WORLDCUP!BD61</f>
        <v>Australia</v>
      </c>
      <c r="G338" s="9" t="str">
        <f ca="1">+WORLDCUP!BD58</f>
        <v>South Korea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Australia</v>
      </c>
      <c r="G339" s="9" t="str">
        <f ca="1">+WORLDCUP!BD58</f>
        <v>South Korea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Australia</v>
      </c>
      <c r="G340" s="9" t="str">
        <f ca="1">+WORLDCUP!BD58</f>
        <v>South Korea</v>
      </c>
      <c r="H340" s="9" t="str">
        <f ca="1">+WORLDCUP!BD65</f>
        <v>Saudi Arabia</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Australia</v>
      </c>
      <c r="G341" s="9" t="str">
        <f ca="1">+WORLDCUP!BD58</f>
        <v>South Korea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Bosnia and Herzegovina</v>
      </c>
      <c r="F342" s="9" t="str">
        <f ca="1">+WORLDCUP!BD58</f>
        <v>South Korea</v>
      </c>
      <c r="G342" s="9" t="str">
        <f ca="1">+WORLDCUP!BD66</f>
        <v>Senegal</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Australia</v>
      </c>
      <c r="G343" s="9" t="str">
        <f ca="1">+WORLDCUP!BD58</f>
        <v>South Korea</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Australia</v>
      </c>
      <c r="G344" s="9" t="str">
        <f ca="1">+WORLDCUP!BD58</f>
        <v>South Korea</v>
      </c>
      <c r="H344" s="9" t="str">
        <f ca="1">+WORLDCUP!BD64</f>
        <v>Iran</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Bosnia and Herzegovina</v>
      </c>
      <c r="F345" s="9" t="str">
        <f ca="1">+WORLDCUP!BD61</f>
        <v>Australia</v>
      </c>
      <c r="G345" s="9" t="str">
        <f ca="1">+WORLDCUP!BD58</f>
        <v>South Korea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Australia</v>
      </c>
      <c r="G346" s="9" t="str">
        <f ca="1">+WORLDCUP!BD58</f>
        <v>South Korea</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Australia</v>
      </c>
      <c r="G347" s="9" t="str">
        <f ca="1">+WORLDCUP!BD58</f>
        <v>South Korea</v>
      </c>
      <c r="H347" s="9" t="str">
        <f ca="1">+WORLDCUP!BD64</f>
        <v>Iran</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Bosnia and Herzegovina</v>
      </c>
      <c r="F348" s="9" t="str">
        <f ca="1">+WORLDCUP!BD61</f>
        <v>Australia</v>
      </c>
      <c r="G348" s="9" t="str">
        <f ca="1">+WORLDCUP!BD58</f>
        <v>South Korea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Bosnia and Herzegovina</v>
      </c>
      <c r="F349" s="9" t="str">
        <f ca="1">+WORLDCUP!BD61</f>
        <v>Australia</v>
      </c>
      <c r="G349" s="9" t="str">
        <f ca="1">+WORLDCUP!BD58</f>
        <v>South Korea</v>
      </c>
      <c r="H349" s="9" t="str">
        <f ca="1">+WORLDCUP!BD65</f>
        <v>Saudi Arabia</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Australia</v>
      </c>
      <c r="G350" s="9" t="str">
        <f ca="1">+WORLDCUP!BD58</f>
        <v>South Korea</v>
      </c>
      <c r="H350" s="9" t="str">
        <f ca="1">+WORLDCUP!BD64</f>
        <v>Iran</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Australia</v>
      </c>
      <c r="G351" s="9" t="str">
        <f ca="1">+WORLDCUP!BD58</f>
        <v>South Korea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Bosnia and Herzegovina</v>
      </c>
      <c r="F352" s="9" t="str">
        <f ca="1">+WORLDCUP!BD61</f>
        <v>Australia</v>
      </c>
      <c r="G352" s="9" t="str">
        <f ca="1">+WORLDCUP!BD58</f>
        <v>South Korea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Australia</v>
      </c>
      <c r="G353" s="9" t="str">
        <f ca="1">+WORLDCUP!BD58</f>
        <v>South Korea</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Australia</v>
      </c>
      <c r="G354" s="9" t="str">
        <f ca="1">+WORLDCUP!BD58</f>
        <v>South Korea</v>
      </c>
      <c r="H354" s="9" t="str">
        <f ca="1">+WORLDCUP!BD63</f>
        <v>Sweden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Australia</v>
      </c>
      <c r="G355" s="9" t="str">
        <f ca="1">+WORLDCUP!BD58</f>
        <v>South Korea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Australia</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Australia</v>
      </c>
      <c r="G357" s="9" t="str">
        <f ca="1">+WORLDCUP!BD58</f>
        <v>South Korea</v>
      </c>
      <c r="H357" s="9" t="str">
        <f ca="1">+WORLDCUP!BD63</f>
        <v>Sweden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Australia</v>
      </c>
      <c r="G358" s="9" t="str">
        <f ca="1">+WORLDCUP!BD58</f>
        <v>South Korea</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Australia</v>
      </c>
      <c r="G359" s="9" t="str">
        <f ca="1">+WORLDCUP!BD58</f>
        <v>South Korea</v>
      </c>
      <c r="H359" s="9" t="str">
        <f ca="1">+WORLDCUP!BD63</f>
        <v>Sweden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Australia</v>
      </c>
      <c r="G360" s="9" t="str">
        <f ca="1">+WORLDCUP!BD58</f>
        <v>South Korea</v>
      </c>
      <c r="H360" s="9" t="str">
        <f ca="1">+WORLDCUP!BD63</f>
        <v>Sweden</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Bosnia and Herzegovina</v>
      </c>
      <c r="F361" s="9" t="str">
        <f ca="1">+WORLDCUP!BD61</f>
        <v>Australia</v>
      </c>
      <c r="G361" s="9" t="str">
        <f ca="1">+WORLDCUP!BD58</f>
        <v>South Korea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Bosnia and Herzegovina</v>
      </c>
      <c r="F362" s="9" t="str">
        <f ca="1">+WORLDCUP!BD61</f>
        <v>Australia</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Bosnia and Herzegovina</v>
      </c>
      <c r="F363" s="9" t="str">
        <f ca="1">+WORLDCUP!BD61</f>
        <v>Australia</v>
      </c>
      <c r="G363" s="9" t="str">
        <f ca="1">+WORLDCUP!BD58</f>
        <v>South Korea</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Bosnia and Herzegovina</v>
      </c>
      <c r="F364" s="9" t="str">
        <f ca="1">+WORLDCUP!BD61</f>
        <v>Australia</v>
      </c>
      <c r="G364" s="9" t="str">
        <f ca="1">+WORLDCUP!BD58</f>
        <v>South Korea</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Bosnia and Herzegovina</v>
      </c>
      <c r="F365" s="9" t="str">
        <f ca="1">+WORLDCUP!BD61</f>
        <v>Australia</v>
      </c>
      <c r="G365" s="9" t="str">
        <f ca="1">+WORLDCUP!BD58</f>
        <v>South Korea</v>
      </c>
      <c r="H365" s="9" t="str">
        <f ca="1">+WORLDCUP!BD63</f>
        <v>Sweden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Bosnia and Herzegovina</v>
      </c>
      <c r="F366" s="9" t="str">
        <f ca="1">+WORLDCUP!BD61</f>
        <v>Australia</v>
      </c>
      <c r="G366" s="9" t="str">
        <f ca="1">+WORLDCUP!BD58</f>
        <v>South Korea</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Australia</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Australia</v>
      </c>
      <c r="G368" s="9" t="str">
        <f ca="1">+WORLDCUP!BD58</f>
        <v>South Korea</v>
      </c>
      <c r="H368" s="9" t="str">
        <f ca="1">+WORLDCUP!BD63</f>
        <v>Sweden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Australia</v>
      </c>
      <c r="G369" s="9" t="str">
        <f ca="1">+WORLDCUP!BD58</f>
        <v>South Korea</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Australia</v>
      </c>
      <c r="G370" s="9" t="str">
        <f ca="1">+WORLDCUP!BD58</f>
        <v>South Korea</v>
      </c>
      <c r="H370" s="9" t="str">
        <f ca="1">+WORLDCUP!BD63</f>
        <v>Sweden</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Korea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Iran</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Iran</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South Korea</v>
      </c>
      <c r="H390" s="9" t="str">
        <f ca="1">+WORLDCUP!BD63</f>
        <v>Sweden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South Korea</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Iran</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Iran</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South Korea</v>
      </c>
      <c r="H405" s="9" t="str">
        <f ca="1">+WORLDCUP!BD65</f>
        <v>Saudi Arabia</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Iran</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Sweden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South Korea</v>
      </c>
      <c r="H421" s="9" t="str">
        <f ca="1">+WORLDCUP!BD63</f>
        <v>Sweden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South Korea</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South Korea</v>
      </c>
      <c r="H424" s="9" t="str">
        <f ca="1">+WORLDCUP!BD63</f>
        <v>Sweden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South Korea</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South Korea</v>
      </c>
      <c r="H426" s="9" t="str">
        <f ca="1">+WORLDCUP!BD63</f>
        <v>Sweden</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Korea</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Korea</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Australia</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Australia</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Australia</v>
      </c>
      <c r="G432" s="9" t="str">
        <f ca="1">+WORLDCUP!BD58</f>
        <v>South Korea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South Korea</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Australia</v>
      </c>
      <c r="G434" s="9" t="str">
        <f ca="1">+WORLDCUP!BD58</f>
        <v>South Korea</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Australia</v>
      </c>
      <c r="G435" s="9" t="str">
        <f ca="1">+WORLDCUP!BD58</f>
        <v>South Korea</v>
      </c>
      <c r="H435" s="9" t="str">
        <f ca="1">+WORLDCUP!BD64</f>
        <v>Iran</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South Korea</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South Korea</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South Korea</v>
      </c>
      <c r="H438" s="9" t="str">
        <f ca="1">+WORLDCUP!BD61</f>
        <v>Australia</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South Korea</v>
      </c>
      <c r="H439" s="9" t="str">
        <f ca="1">+WORLDCUP!BD61</f>
        <v>Australia</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South Korea</v>
      </c>
      <c r="H440" s="9" t="str">
        <f ca="1">+WORLDCUP!BD61</f>
        <v>Australia</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South Korea</v>
      </c>
      <c r="H441" s="9" t="str">
        <f ca="1">+WORLDCUP!BD61</f>
        <v>Australia</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Australia</v>
      </c>
      <c r="G442" s="9" t="str">
        <f ca="1">+WORLDCUP!BD58</f>
        <v>South Korea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Australia</v>
      </c>
      <c r="G443" s="9" t="str">
        <f ca="1">+WORLDCUP!BD58</f>
        <v>South Korea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Australia</v>
      </c>
      <c r="G444" s="9" t="str">
        <f ca="1">+WORLDCUP!BD58</f>
        <v>South Korea</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Australia</v>
      </c>
      <c r="G445" s="9" t="str">
        <f ca="1">+WORLDCUP!BD58</f>
        <v>South Korea</v>
      </c>
      <c r="H445" s="9" t="str">
        <f ca="1">+WORLDCUP!BD63</f>
        <v>Sweden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Korea</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Australia</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Korea</v>
      </c>
      <c r="H449" s="9" t="str">
        <f ca="1">+WORLDCUP!BD61</f>
        <v>Australia</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Korea</v>
      </c>
      <c r="H450" s="9" t="str">
        <f ca="1">+WORLDCUP!BD61</f>
        <v>Australia</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Australia</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Australia</v>
      </c>
      <c r="G452" s="9" t="str">
        <f ca="1">+WORLDCUP!BD58</f>
        <v>South Korea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Australia</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Australia</v>
      </c>
      <c r="G454" s="9" t="str">
        <f ca="1">+WORLDCUP!BD58</f>
        <v>South Korea</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Australia</v>
      </c>
      <c r="G455" s="9" t="str">
        <f ca="1">+WORLDCUP!BD58</f>
        <v>South Korea</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Australia</v>
      </c>
      <c r="G456" s="9" t="str">
        <f ca="1">+WORLDCUP!BD58</f>
        <v>South Korea</v>
      </c>
      <c r="H456" s="9" t="str">
        <f ca="1">+WORLDCUP!BD63</f>
        <v>Sweden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Australia</v>
      </c>
      <c r="G457" s="9" t="str">
        <f ca="1">+WORLDCUP!BD58</f>
        <v>South Korea</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Australia</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South Korea</v>
      </c>
      <c r="H459" s="9" t="str">
        <f ca="1">+WORLDCUP!BD63</f>
        <v>Sweden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South Korea</v>
      </c>
      <c r="H460" s="9" t="str">
        <f ca="1">+WORLDCUP!BD63</f>
        <v>Sweden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South Korea</v>
      </c>
      <c r="H461" s="9" t="str">
        <f ca="1">+WORLDCUP!BD63</f>
        <v>Sweden</v>
      </c>
      <c r="I461" s="9" t="str">
        <f ca="1">+WORLDCUP!BD61</f>
        <v>Australia</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South Korea</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Australia</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Australia</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Australia</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Australia</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Australia</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Australia</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Australia</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South Korea</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South Korea</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South Korea</v>
      </c>
      <c r="H474" s="9" t="str">
        <f ca="1">+WORLDCUP!BD61</f>
        <v>Australia</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South Korea</v>
      </c>
      <c r="H475" s="9" t="str">
        <f ca="1">+WORLDCUP!BD61</f>
        <v>Australia</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South Korea</v>
      </c>
      <c r="H476" s="9" t="str">
        <f ca="1">+WORLDCUP!BD61</f>
        <v>Australia</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South Korea</v>
      </c>
      <c r="H477" s="9" t="str">
        <f ca="1">+WORLDCUP!BD61</f>
        <v>Australia</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South Korea</v>
      </c>
      <c r="H478" s="9" t="str">
        <f ca="1">+WORLDCUP!BD61</f>
        <v>Australia</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South Korea</v>
      </c>
      <c r="H479" s="9" t="str">
        <f ca="1">+WORLDCUP!BD61</f>
        <v>Australia</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South Korea</v>
      </c>
      <c r="H480" s="9" t="str">
        <f ca="1">+WORLDCUP!BD61</f>
        <v>Australia</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South Korea</v>
      </c>
      <c r="H481" s="9" t="str">
        <f ca="1">+WORLDCUP!BD61</f>
        <v>Australia</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Australia</v>
      </c>
      <c r="G482" s="9" t="str">
        <f ca="1">+WORLDCUP!BD58</f>
        <v>South Korea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Australia</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Australia</v>
      </c>
      <c r="G484" s="9" t="str">
        <f ca="1">+WORLDCUP!BD58</f>
        <v>South Korea</v>
      </c>
      <c r="H484" s="9" t="str">
        <f ca="1">+WORLDCUP!BD63</f>
        <v>Sweden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Australia</v>
      </c>
      <c r="G485" s="9" t="str">
        <f ca="1">+WORLDCUP!BD58</f>
        <v>South Korea</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Australia</v>
      </c>
      <c r="G486" s="9" t="str">
        <f ca="1">+WORLDCUP!BD58</f>
        <v>South Korea</v>
      </c>
      <c r="H486" s="9" t="str">
        <f ca="1">+WORLDCUP!BD63</f>
        <v>Sweden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Australia</v>
      </c>
      <c r="G487" s="9" t="str">
        <f ca="1">+WORLDCUP!BD58</f>
        <v>South Korea</v>
      </c>
      <c r="H487" s="9" t="str">
        <f ca="1">+WORLDCUP!BD63</f>
        <v>Sweden</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Korea</v>
      </c>
      <c r="H488" s="9" t="str">
        <f ca="1">+WORLDCUP!BD61</f>
        <v>Australia</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Sweden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Sweden</v>
      </c>
      <c r="I491" s="9" t="str">
        <f ca="1">+WORLDCUP!BD61</f>
        <v>Australia</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Australia</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Australia</v>
      </c>
      <c r="G493" s="9" t="str">
        <f ca="1">+WORLDCUP!BD58</f>
        <v>South Korea</v>
      </c>
      <c r="H493" s="9" t="str">
        <f ca="1">+WORLDCUP!BD63</f>
        <v>Sweden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Australia</v>
      </c>
      <c r="G494" s="9" t="str">
        <f ca="1">+WORLDCUP!BD58</f>
        <v>South Korea</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Australia</v>
      </c>
      <c r="G495" s="9" t="str">
        <f ca="1">+WORLDCUP!BD58</f>
        <v>South Korea</v>
      </c>
      <c r="H495" s="9" t="str">
        <f ca="1">+WORLDCUP!BD63</f>
        <v>Sweden</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South Korea</v>
      </c>
      <c r="H496" s="9" t="str">
        <f ca="1">+WORLDCUP!BD63</f>
        <v>Sweden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2026-06-11T12:32:46Z</dcterms:modified>
</cp:coreProperties>
</file>