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0CDF63EE-AB36-4A82-A2BB-452B9BC4F576}" xr6:coauthVersionLast="47" xr6:coauthVersionMax="47" xr10:uidLastSave="{00000000-0000-0000-0000-000000000000}"/>
  <bookViews>
    <workbookView xWindow="2715" yWindow="345" windowWidth="16605" windowHeight="15105"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B60" i="31"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L9" i="3"/>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116" i="3"/>
  <c r="Y102" i="3"/>
  <c r="X125" i="3"/>
  <c r="Y61" i="3"/>
  <c r="X38" i="3"/>
  <c r="X65" i="3"/>
  <c r="Y25" i="3"/>
  <c r="Y17" i="3"/>
  <c r="X48"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3" i="3"/>
  <c r="X64" i="3"/>
  <c r="Y120" i="3"/>
  <c r="X5" i="3"/>
  <c r="X20" i="3"/>
  <c r="Y23" i="3"/>
  <c r="Y139" i="3"/>
  <c r="Y127" i="3"/>
  <c r="Y114" i="3"/>
  <c r="Y41" i="3"/>
  <c r="X57" i="3"/>
  <c r="X134" i="3"/>
  <c r="X32" i="3"/>
  <c r="X54" i="3"/>
  <c r="Y12" i="3"/>
  <c r="Y88" i="3"/>
  <c r="X93" i="3"/>
  <c r="Y84" i="3"/>
  <c r="X60" i="3"/>
  <c r="Y33" i="3"/>
  <c r="X69" i="3"/>
  <c r="X89" i="3" l="1"/>
  <c r="Y30" i="3"/>
  <c r="X68" i="3"/>
  <c r="Y121" i="3"/>
  <c r="X24" i="3"/>
  <c r="X107" i="3"/>
  <c r="X131" i="3"/>
  <c r="X15" i="3"/>
  <c r="X80" i="3"/>
  <c r="X123" i="3"/>
  <c r="X97" i="3"/>
  <c r="Y104" i="3"/>
  <c r="Y76" i="3"/>
  <c r="Y96" i="3"/>
  <c r="Y77" i="3"/>
  <c r="X47" i="3"/>
  <c r="Y8" i="3"/>
  <c r="X111" i="3"/>
  <c r="Y46"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E97" i="3"/>
  <c r="BV52" i="3" s="1"/>
  <c r="F81" i="3"/>
  <c r="E76" i="3"/>
  <c r="E78" i="3"/>
  <c r="BW44" i="3" s="1"/>
  <c r="E48" i="3"/>
  <c r="F44" i="3"/>
  <c r="F47" i="3"/>
  <c r="E38" i="3"/>
  <c r="BW24" i="3" s="1"/>
  <c r="BW22" i="3"/>
  <c r="F41" i="3"/>
  <c r="BU25" i="3" s="1"/>
  <c r="E36" i="3"/>
  <c r="BW23" i="3" s="1"/>
  <c r="E39" i="3"/>
  <c r="F37" i="3"/>
  <c r="BU24" i="3" s="1"/>
  <c r="E41" i="3"/>
  <c r="BW34" i="3"/>
  <c r="E62" i="3"/>
  <c r="E60" i="3"/>
  <c r="BW35" i="3" s="1"/>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BU38" i="3" s="1"/>
  <c r="F71" i="3"/>
  <c r="E71" i="3"/>
  <c r="E72" i="3"/>
  <c r="F69" i="3"/>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4" i="3" s="1"/>
  <c r="BU36" i="3"/>
  <c r="F64" i="3"/>
  <c r="BU35" i="3" s="1"/>
  <c r="F72" i="3"/>
  <c r="E68" i="3"/>
  <c r="BW38" i="3"/>
  <c r="E70" i="3"/>
  <c r="BW53" i="3" l="1"/>
  <c r="BU41" i="3"/>
  <c r="BW39" i="3"/>
  <c r="BU37" i="3"/>
  <c r="BW25"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I24" i="3"/>
  <c r="H23" i="3"/>
  <c r="H20" i="3"/>
  <c r="H78" i="3" l="1"/>
  <c r="I22" i="3"/>
  <c r="H25"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46"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4" i="3"/>
  <c r="K14" i="3"/>
  <c r="L87" i="3"/>
  <c r="L97" i="3" l="1"/>
  <c r="L13" i="3"/>
  <c r="K93" i="3"/>
  <c r="K2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9" i="3" l="1"/>
  <c r="CF47" i="3"/>
  <c r="CF31"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H40" i="3"/>
  <c r="CH11" i="3"/>
  <c r="O12" i="3" s="1"/>
  <c r="CH14" i="3"/>
  <c r="CH13" i="3"/>
  <c r="O13" i="3" s="1"/>
  <c r="O93" i="3"/>
  <c r="N95" i="3"/>
  <c r="O97" i="3" l="1"/>
  <c r="O94" i="3"/>
  <c r="N61" i="3"/>
  <c r="N96" i="3"/>
  <c r="O47" i="3"/>
  <c r="O95" i="3"/>
  <c r="O64" i="3"/>
  <c r="CI36" i="3"/>
  <c r="O44" i="3"/>
  <c r="CI26" i="3" s="1"/>
  <c r="CI27" i="3"/>
  <c r="CI51" i="3"/>
  <c r="N29" i="3"/>
  <c r="CJ50" i="3"/>
  <c r="CI9" i="3"/>
  <c r="CI22" i="3"/>
  <c r="O55" i="3"/>
  <c r="O33" i="3"/>
  <c r="CJ19" i="3" s="1"/>
  <c r="N9" i="3"/>
  <c r="CI8" i="3" s="1"/>
  <c r="N36" i="3"/>
  <c r="O41" i="3"/>
  <c r="O4" i="3"/>
  <c r="O69" i="3"/>
  <c r="CK40" i="3" s="1"/>
  <c r="CI35" i="3"/>
  <c r="N72" i="3"/>
  <c r="CK21" i="3"/>
  <c r="O30" i="3"/>
  <c r="N32" i="3"/>
  <c r="CJ18" i="3" s="1"/>
  <c r="N7" i="3"/>
  <c r="CK8" i="3" s="1"/>
  <c r="O29" i="3"/>
  <c r="CI20" i="3" s="1"/>
  <c r="N49" i="3"/>
  <c r="N52" i="3"/>
  <c r="CK24" i="3"/>
  <c r="N54" i="3"/>
  <c r="CK32" i="3" s="1"/>
  <c r="N37" i="3"/>
  <c r="N8" i="3"/>
  <c r="CI6" i="3" s="1"/>
  <c r="CK22" i="3"/>
  <c r="CK41" i="3"/>
  <c r="O52" i="3"/>
  <c r="CI30" i="3" s="1"/>
  <c r="N97" i="3"/>
  <c r="O77" i="3"/>
  <c r="CI44" i="3" s="1"/>
  <c r="N80" i="3"/>
  <c r="N55" i="3"/>
  <c r="CI31" i="3" s="1"/>
  <c r="N81" i="3"/>
  <c r="N84" i="3"/>
  <c r="CI45" i="3"/>
  <c r="O5" i="3"/>
  <c r="N47" i="3"/>
  <c r="CK46" i="3"/>
  <c r="CI33" i="3"/>
  <c r="O53" i="3"/>
  <c r="CI32" i="3" s="1"/>
  <c r="O79" i="3"/>
  <c r="N6" i="3"/>
  <c r="N86" i="3"/>
  <c r="O32" i="3"/>
  <c r="CI21" i="3" s="1"/>
  <c r="CI12" i="3"/>
  <c r="CI43" i="3"/>
  <c r="N88" i="3"/>
  <c r="N30" i="3"/>
  <c r="CI25" i="3"/>
  <c r="CK6" i="3"/>
  <c r="CK18" i="3"/>
  <c r="CI18" i="3"/>
  <c r="CK25" i="3"/>
  <c r="N73" i="3"/>
  <c r="CI34" i="3"/>
  <c r="CI49" i="3"/>
  <c r="N15" i="3"/>
  <c r="CK12" i="3" s="1"/>
  <c r="CI37" i="3"/>
  <c r="CI11" i="3"/>
  <c r="O96" i="3"/>
  <c r="CJ53" i="3" s="1"/>
  <c r="CL53" i="3" s="1"/>
  <c r="CK34" i="3"/>
  <c r="CI39" i="3"/>
  <c r="CK30" i="3"/>
  <c r="N68" i="3"/>
  <c r="CK50" i="3"/>
  <c r="O40" i="3"/>
  <c r="O15" i="3"/>
  <c r="CI10" i="3" s="1"/>
  <c r="N65" i="3"/>
  <c r="O9" i="3"/>
  <c r="CI7" i="3" s="1"/>
  <c r="CI23" i="3"/>
  <c r="O36" i="3"/>
  <c r="CJ22" i="3" s="1"/>
  <c r="CK23" i="3"/>
  <c r="O61" i="3"/>
  <c r="CJ36" i="3" s="1"/>
  <c r="CL36" i="3" s="1"/>
  <c r="CI47" i="3"/>
  <c r="CK37" i="3"/>
  <c r="N13" i="3"/>
  <c r="O68" i="3"/>
  <c r="CI38" i="3" s="1"/>
  <c r="O57" i="3"/>
  <c r="O65" i="3"/>
  <c r="N40" i="3"/>
  <c r="O31" i="3"/>
  <c r="CJ21" i="3" s="1"/>
  <c r="N92" i="3"/>
  <c r="CK51" i="3" s="1"/>
  <c r="N77" i="3"/>
  <c r="CK45" i="3" s="1"/>
  <c r="CK44" i="3"/>
  <c r="CI19" i="3"/>
  <c r="CI50" i="3"/>
  <c r="O25" i="3"/>
  <c r="O37" i="3"/>
  <c r="CI24" i="3" s="1"/>
  <c r="N5" i="3"/>
  <c r="CJ9" i="3" s="1"/>
  <c r="O72" i="3"/>
  <c r="CI41" i="3" s="1"/>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O56" i="3"/>
  <c r="N24" i="3"/>
  <c r="O46" i="3"/>
  <c r="CI28" i="3"/>
  <c r="O21" i="3"/>
  <c r="CI16" i="3" s="1"/>
  <c r="N45" i="3"/>
  <c r="CK29" i="3" s="1"/>
  <c r="N16" i="3"/>
  <c r="CI48" i="3"/>
  <c r="CK26" i="3"/>
  <c r="CJ48" i="3"/>
  <c r="O20" i="3"/>
  <c r="N33" i="3"/>
  <c r="CK10" i="3"/>
  <c r="N69" i="3"/>
  <c r="O73" i="3"/>
  <c r="O60" i="3"/>
  <c r="O63" i="3"/>
  <c r="CI40" i="3"/>
  <c r="O70" i="3"/>
  <c r="CK17" i="3"/>
  <c r="N22" i="3"/>
  <c r="CK42" i="3"/>
  <c r="N78" i="3"/>
  <c r="O81" i="3"/>
  <c r="N14" i="3"/>
  <c r="CK11" i="3" s="1"/>
  <c r="CK13" i="3"/>
  <c r="N23" i="3"/>
  <c r="N20" i="3"/>
  <c r="O24" i="3"/>
  <c r="N17" i="3"/>
  <c r="O14" i="3"/>
  <c r="CK33" i="3"/>
  <c r="CK53" i="3"/>
  <c r="CK14" i="3"/>
  <c r="CK49" i="3"/>
  <c r="CK31" i="3"/>
  <c r="CI15" i="3" l="1"/>
  <c r="CK47" i="3"/>
  <c r="CK43" i="3"/>
  <c r="CK36" i="3"/>
  <c r="CK20" i="3"/>
  <c r="CI13" i="3"/>
  <c r="CI14"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13" i="3" l="1"/>
  <c r="CL14" i="3"/>
  <c r="CM45" i="3"/>
  <c r="CM50" i="3"/>
  <c r="CM53" i="3"/>
  <c r="CM48" i="3"/>
  <c r="CM16" i="3"/>
  <c r="CM40" i="3"/>
  <c r="CM30" i="3"/>
  <c r="CM17" i="3"/>
  <c r="CM15" i="3"/>
  <c r="CM34" i="3"/>
  <c r="CM31" i="3"/>
  <c r="CM33" i="3"/>
  <c r="CM47" i="3"/>
  <c r="CM22" i="3"/>
  <c r="CM43" i="3"/>
  <c r="CM21" i="3"/>
  <c r="CM35" i="3"/>
  <c r="CM18" i="3"/>
  <c r="CM49" i="3"/>
  <c r="CM20" i="3"/>
  <c r="CM4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M46" i="3" l="1"/>
  <c r="CM14" i="3"/>
  <c r="CN11" i="3" s="1"/>
  <c r="CN6" i="3" l="1"/>
  <c r="Q7" i="3" s="1"/>
  <c r="CN15" i="3"/>
  <c r="Q25" i="3" s="1"/>
  <c r="CN27" i="3"/>
  <c r="R47" i="3" s="1"/>
  <c r="CN35" i="3"/>
  <c r="R63" i="3" s="1"/>
  <c r="CN29" i="3"/>
  <c r="Q47" i="3" s="1"/>
  <c r="CN39" i="3"/>
  <c r="R71" i="3" s="1"/>
  <c r="CN45" i="3"/>
  <c r="Q79" i="3" s="1"/>
  <c r="CN31" i="3"/>
  <c r="R52" i="3" s="1"/>
  <c r="CN30" i="3"/>
  <c r="R57" i="3" s="1"/>
  <c r="CN20" i="3"/>
  <c r="R33" i="3" s="1"/>
  <c r="CN40" i="3"/>
  <c r="R73" i="3" s="1"/>
  <c r="CN53" i="3"/>
  <c r="Q95" i="3" s="1"/>
  <c r="CN9" i="3"/>
  <c r="Q6" i="3" s="1"/>
  <c r="CN12" i="3"/>
  <c r="R15" i="3" s="1"/>
  <c r="CN22" i="3"/>
  <c r="Q36" i="3" s="1"/>
  <c r="CN41" i="3"/>
  <c r="Q71" i="3" s="1"/>
  <c r="CN34" i="3"/>
  <c r="R65" i="3" s="1"/>
  <c r="CN8" i="3"/>
  <c r="Q5" i="3" s="1"/>
  <c r="CN42" i="3"/>
  <c r="Q76" i="3" s="1"/>
  <c r="CN24" i="3"/>
  <c r="Q37" i="3" s="1"/>
  <c r="CN17" i="3"/>
  <c r="Q24" i="3" s="1"/>
  <c r="CN46" i="3"/>
  <c r="Q84" i="3" s="1"/>
  <c r="CN28" i="3"/>
  <c r="R46" i="3" s="1"/>
  <c r="CN52" i="3"/>
  <c r="R97" i="3" s="1"/>
  <c r="CN18" i="3"/>
  <c r="Q28" i="3" s="1"/>
  <c r="CN19" i="3"/>
  <c r="Q33" i="3" s="1"/>
  <c r="CN44" i="3"/>
  <c r="Q77" i="3" s="1"/>
  <c r="CN23" i="3"/>
  <c r="R36" i="3" s="1"/>
  <c r="CN49" i="3"/>
  <c r="Q87" i="3" s="1"/>
  <c r="CN50" i="3"/>
  <c r="Q94" i="3" s="1"/>
  <c r="CN37" i="3"/>
  <c r="R61" i="3" s="1"/>
  <c r="CN13" i="3"/>
  <c r="R13" i="3" s="1"/>
  <c r="CN26" i="3"/>
  <c r="Q44" i="3" s="1"/>
  <c r="CN7" i="3"/>
  <c r="R4" i="3" s="1"/>
  <c r="CN51" i="3"/>
  <c r="R92" i="3" s="1"/>
  <c r="CN14" i="3"/>
  <c r="Q20" i="3" s="1"/>
  <c r="CN21" i="3"/>
  <c r="Q32" i="3" s="1"/>
  <c r="CN38" i="3"/>
  <c r="Q70" i="3" s="1"/>
  <c r="CN16" i="3"/>
  <c r="R25" i="3" s="1"/>
  <c r="CN47" i="3"/>
  <c r="Q89" i="3" s="1"/>
  <c r="CN43" i="3"/>
  <c r="R76" i="3" s="1"/>
  <c r="CN32" i="3"/>
  <c r="Q53" i="3" s="1"/>
  <c r="CN33" i="3"/>
  <c r="Q57" i="3" s="1"/>
  <c r="CN48" i="3"/>
  <c r="CN36" i="3"/>
  <c r="R64" i="3" s="1"/>
  <c r="CN25" i="3"/>
  <c r="Q39" i="3" s="1"/>
  <c r="Q17" i="3"/>
  <c r="R12" i="3"/>
  <c r="R14" i="3"/>
  <c r="CN10" i="3"/>
  <c r="Q15" i="3" s="1"/>
  <c r="R77" i="3"/>
  <c r="Q52" i="3"/>
  <c r="Q54" i="3"/>
  <c r="R45" i="3"/>
  <c r="Q49" i="3"/>
  <c r="Q48" i="3"/>
  <c r="Q64" i="3"/>
  <c r="R68" i="3"/>
  <c r="R8" i="3"/>
  <c r="R60" i="3"/>
  <c r="Q4" i="3"/>
  <c r="Q81" i="3" l="1"/>
  <c r="R20" i="3"/>
  <c r="Q73" i="3"/>
  <c r="R44" i="3"/>
  <c r="Q56" i="3"/>
  <c r="R55" i="3"/>
  <c r="Q29" i="3"/>
  <c r="R22" i="3"/>
  <c r="R30" i="3"/>
  <c r="R17" i="3"/>
  <c r="Q13" i="3"/>
  <c r="CP12" i="3"/>
  <c r="Q96" i="3"/>
  <c r="R93" i="3"/>
  <c r="CO12" i="3"/>
  <c r="R5" i="3"/>
  <c r="Q8" i="3"/>
  <c r="R70" i="3"/>
  <c r="CO22" i="3"/>
  <c r="Q69" i="3"/>
  <c r="R69" i="3"/>
  <c r="R41" i="3"/>
  <c r="Q38" i="3"/>
  <c r="R40" i="3"/>
  <c r="R7" i="3"/>
  <c r="Q62" i="3"/>
  <c r="Q22" i="3"/>
  <c r="CO15" i="3" s="1"/>
  <c r="CP42" i="3"/>
  <c r="Q72" i="3"/>
  <c r="R80" i="3"/>
  <c r="Q78" i="3"/>
  <c r="R9" i="3"/>
  <c r="R81" i="3"/>
  <c r="Q60" i="3"/>
  <c r="R88" i="3"/>
  <c r="CP44" i="3"/>
  <c r="R94" i="3"/>
  <c r="R38" i="3"/>
  <c r="CP22" i="3" s="1"/>
  <c r="R85" i="3"/>
  <c r="R78" i="3"/>
  <c r="R32" i="3"/>
  <c r="Q40" i="3"/>
  <c r="R31" i="3"/>
  <c r="CP23" i="3"/>
  <c r="Q65" i="3"/>
  <c r="R48" i="3"/>
  <c r="CO27" i="3" s="1"/>
  <c r="Q86" i="3"/>
  <c r="Q45" i="3"/>
  <c r="R28" i="3"/>
  <c r="CO23" i="3"/>
  <c r="R21" i="3"/>
  <c r="Q30" i="3"/>
  <c r="CP20" i="3" s="1"/>
  <c r="Q92" i="3"/>
  <c r="CP51" i="3" s="1"/>
  <c r="Q63" i="3"/>
  <c r="CO35" i="3" s="1"/>
  <c r="R96" i="3"/>
  <c r="Q93" i="3"/>
  <c r="CP53" i="3" s="1"/>
  <c r="CP50" i="3"/>
  <c r="R6" i="3"/>
  <c r="CP9" i="3" s="1"/>
  <c r="Q16" i="3"/>
  <c r="CP10" i="3" s="1"/>
  <c r="Q88" i="3"/>
  <c r="R49" i="3"/>
  <c r="Q14" i="3"/>
  <c r="R84" i="3"/>
  <c r="Q9" i="3"/>
  <c r="CP8" i="3" s="1"/>
  <c r="CO26" i="3"/>
  <c r="R39" i="3"/>
  <c r="Q97" i="3"/>
  <c r="R87" i="3"/>
  <c r="R23" i="3"/>
  <c r="CP14" i="3" s="1"/>
  <c r="Q21" i="3"/>
  <c r="Q55" i="3"/>
  <c r="Q46" i="3"/>
  <c r="CP33" i="3"/>
  <c r="Q31" i="3"/>
  <c r="CO19" i="3" s="1"/>
  <c r="Q23" i="3"/>
  <c r="R29" i="3"/>
  <c r="Q41" i="3"/>
  <c r="CP36" i="3"/>
  <c r="R37" i="3"/>
  <c r="Q68" i="3"/>
  <c r="CP39" i="3" s="1"/>
  <c r="CP43" i="3"/>
  <c r="R79" i="3"/>
  <c r="CO45" i="3" s="1"/>
  <c r="Q80" i="3"/>
  <c r="R95" i="3"/>
  <c r="CO53" i="3" s="1"/>
  <c r="R72" i="3"/>
  <c r="R24" i="3"/>
  <c r="R53" i="3"/>
  <c r="CP32" i="3" s="1"/>
  <c r="R54" i="3"/>
  <c r="CP30" i="3" s="1"/>
  <c r="CO47" i="3"/>
  <c r="CP47" i="3"/>
  <c r="CO43" i="3"/>
  <c r="R62" i="3"/>
  <c r="R56" i="3"/>
  <c r="Q61" i="3"/>
  <c r="CP37" i="3" s="1"/>
  <c r="Q85" i="3"/>
  <c r="R89" i="3"/>
  <c r="R86" i="3"/>
  <c r="Q12" i="3"/>
  <c r="R16" i="3"/>
  <c r="CP13" i="3" s="1"/>
  <c r="CP45" i="3"/>
  <c r="CO30" i="3"/>
  <c r="CO18" i="3"/>
  <c r="CP35" i="3"/>
  <c r="CP34" i="3"/>
  <c r="CP48" i="3"/>
  <c r="CO24" i="3"/>
  <c r="CO37" i="3"/>
  <c r="CQ37" i="3" s="1"/>
  <c r="CP38" i="3"/>
  <c r="CO34" i="3"/>
  <c r="CO50" i="3"/>
  <c r="CQ50" i="3" s="1"/>
  <c r="CQ22" i="3"/>
  <c r="CP40" i="3"/>
  <c r="CQ43" i="3"/>
  <c r="CP24" i="3"/>
  <c r="CO21" i="3"/>
  <c r="CO40" i="3"/>
  <c r="CO48" i="3"/>
  <c r="CO11" i="3"/>
  <c r="CO38" i="3"/>
  <c r="CP16" i="3"/>
  <c r="CO42" i="3"/>
  <c r="CQ42" i="3" s="1"/>
  <c r="CO44" i="3"/>
  <c r="CQ44" i="3" s="1"/>
  <c r="CQ30" i="3"/>
  <c r="CP28" i="3"/>
  <c r="CP17" i="3"/>
  <c r="CO28" i="3"/>
  <c r="CP26" i="3"/>
  <c r="CQ26" i="3" s="1"/>
  <c r="CO17" i="3"/>
  <c r="CP21" i="3"/>
  <c r="CP18" i="3"/>
  <c r="CQ18" i="3" s="1"/>
  <c r="CO16" i="3"/>
  <c r="CO20" i="3"/>
  <c r="CQ20" i="3" s="1"/>
  <c r="CP19" i="3"/>
  <c r="CQ19" i="3" s="1"/>
  <c r="CP11" i="3"/>
  <c r="CQ12" i="3"/>
  <c r="CO7" i="3"/>
  <c r="CO6" i="3"/>
  <c r="CP6" i="3"/>
  <c r="CP7" i="3"/>
  <c r="CP27" i="3"/>
  <c r="CQ27" i="3" s="1"/>
  <c r="CO41" i="3"/>
  <c r="CO29" i="3"/>
  <c r="CQ23" i="3"/>
  <c r="CP29" i="3"/>
  <c r="CO33" i="3"/>
  <c r="CQ33" i="3" s="1"/>
  <c r="CO39" i="3"/>
  <c r="CQ39" i="3" s="1"/>
  <c r="CO25" i="3"/>
  <c r="CP25" i="3"/>
  <c r="CP41" i="3"/>
  <c r="CO36" i="3"/>
  <c r="CQ36" i="3" s="1"/>
  <c r="CQ45" i="3"/>
  <c r="CQ53" i="3"/>
  <c r="CQ47" i="3"/>
  <c r="CQ35" i="3"/>
  <c r="CP52" i="3" l="1"/>
  <c r="CP15" i="3"/>
  <c r="CQ15" i="3" s="1"/>
  <c r="CO9" i="3"/>
  <c r="CQ9" i="3" s="1"/>
  <c r="CO8" i="3"/>
  <c r="CQ8" i="3" s="1"/>
  <c r="CO49" i="3"/>
  <c r="CO52" i="3"/>
  <c r="CQ52" i="3" s="1"/>
  <c r="CO10" i="3"/>
  <c r="CQ10" i="3" s="1"/>
  <c r="CO51" i="3"/>
  <c r="CQ51" i="3" s="1"/>
  <c r="CP49" i="3"/>
  <c r="CO14" i="3"/>
  <c r="CQ14" i="3" s="1"/>
  <c r="CO31" i="3"/>
  <c r="CP46" i="3"/>
  <c r="CP31" i="3"/>
  <c r="CO32" i="3"/>
  <c r="CQ32" i="3" s="1"/>
  <c r="CO13" i="3"/>
  <c r="CQ13" i="3" s="1"/>
  <c r="CO46" i="3"/>
  <c r="CQ24" i="3"/>
  <c r="CQ48" i="3"/>
  <c r="CQ34" i="3"/>
  <c r="CQ21" i="3"/>
  <c r="CQ16" i="3"/>
  <c r="CQ40" i="3"/>
  <c r="CQ38" i="3"/>
  <c r="CQ11" i="3"/>
  <c r="CQ28" i="3"/>
  <c r="CQ17" i="3"/>
  <c r="CQ7" i="3"/>
  <c r="CQ6" i="3"/>
  <c r="CQ41" i="3"/>
  <c r="CQ29" i="3"/>
  <c r="CQ25" i="3"/>
  <c r="CQ49" i="3" l="1"/>
  <c r="CQ46" i="3"/>
  <c r="CQ31" i="3"/>
  <c r="CR31" i="3" s="1"/>
  <c r="CR50" i="3"/>
  <c r="CR53" i="3"/>
  <c r="CR47" i="3"/>
  <c r="CR48" i="3"/>
  <c r="CR2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4"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T52" i="3"/>
  <c r="U57" i="3" l="1"/>
  <c r="T41" i="3"/>
  <c r="T37" i="3"/>
  <c r="U37" i="3"/>
  <c r="U38" i="3"/>
  <c r="CT24"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CT49" i="3" s="1"/>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CT15" i="3" s="1"/>
  <c r="T96" i="3"/>
  <c r="U72" i="3"/>
  <c r="U96" i="3"/>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53"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l="1" a="1"/>
  <c r="DN31" i="3" s="1"/>
  <c r="DN33" i="3"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05" i="3" l="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D121" i="3"/>
  <c r="AG121" i="3" s="1"/>
  <c r="D124"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M132" i="3"/>
  <c r="AA132" i="3" s="1"/>
  <c r="D132" i="3" s="1"/>
  <c r="AG124" i="3"/>
  <c r="M131" i="3"/>
  <c r="AA131" i="3" s="1"/>
  <c r="D131"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D120" i="3" l="1"/>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B220" i="31" l="1"/>
  <c r="AI8" i="45"/>
  <c r="C214" i="31"/>
  <c r="C220" i="31"/>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B222" i="31"/>
  <c r="C222" i="31"/>
  <c r="AI32" i="45"/>
  <c r="C216" i="31"/>
  <c r="AF143" i="3" l="1"/>
  <c r="H139" i="3"/>
  <c r="B233" i="31"/>
  <c r="C227" i="31"/>
  <c r="AM37" i="45"/>
  <c r="C233" i="31"/>
  <c r="AA152" i="3" l="1"/>
  <c r="D143" i="3"/>
  <c r="AG143" i="3" s="1"/>
  <c r="C237" i="31"/>
  <c r="AQ32" i="45"/>
  <c r="B244" i="31"/>
  <c r="C244" i="31"/>
  <c r="AZ25" i="45" l="1"/>
  <c r="AG152" i="3"/>
  <c r="AJ155" i="3" s="1"/>
  <c r="C252" i="31"/>
  <c r="AJ151" i="3" l="1"/>
  <c r="BM21" i="45"/>
  <c r="BL21" i="45" s="1"/>
  <c r="BK21" i="45" s="1"/>
  <c r="BJ21" i="45" s="1"/>
  <c r="BI21" i="45" s="1"/>
  <c r="BH21" i="45" s="1"/>
  <c r="BM50" i="45"/>
  <c r="BL50" i="45" s="1"/>
  <c r="BK50" i="45" s="1"/>
  <c r="BJ50" i="45" s="1"/>
  <c r="BI50" i="45" s="1"/>
  <c r="BH50" i="45" s="1"/>
  <c r="BM14" i="45"/>
  <c r="BL14" i="45" s="1"/>
  <c r="BK14" i="45" s="1"/>
  <c r="BJ14" i="45" s="1"/>
  <c r="BI14" i="45" s="1"/>
  <c r="BH14" i="45" s="1"/>
  <c r="BM16" i="45"/>
  <c r="BL16" i="45" s="1"/>
  <c r="BK16" i="45" s="1"/>
  <c r="BJ16" i="45" s="1"/>
  <c r="BI16" i="45" s="1"/>
  <c r="BH16" i="45" s="1"/>
  <c r="BM8" i="45"/>
  <c r="BL8" i="45" s="1"/>
  <c r="BK8" i="45" s="1"/>
  <c r="BJ8" i="45" s="1"/>
  <c r="BI8" i="45" s="1"/>
  <c r="BH8" i="45" s="1"/>
  <c r="BM15" i="45"/>
  <c r="BL15" i="45" s="1"/>
  <c r="BK15" i="45" s="1"/>
  <c r="BJ15" i="45" s="1"/>
  <c r="BI15" i="45" s="1"/>
  <c r="BH15" i="45" s="1"/>
  <c r="BM19" i="45"/>
  <c r="BL19" i="45" s="1"/>
  <c r="BK19" i="45" s="1"/>
  <c r="BJ19" i="45" s="1"/>
  <c r="BI19" i="45" s="1"/>
  <c r="BH19" i="45" s="1"/>
  <c r="BM28" i="45"/>
  <c r="BL28" i="45" s="1"/>
  <c r="BK28" i="45" s="1"/>
  <c r="BJ28" i="45" s="1"/>
  <c r="BI28" i="45" s="1"/>
  <c r="BH28" i="45" s="1"/>
  <c r="BM38" i="45"/>
  <c r="BL38" i="45" s="1"/>
  <c r="BK38" i="45" s="1"/>
  <c r="BJ38" i="45" s="1"/>
  <c r="BI38" i="45" s="1"/>
  <c r="BH38" i="45" s="1"/>
  <c r="BM35" i="45"/>
  <c r="BL35" i="45" s="1"/>
  <c r="BK35" i="45" s="1"/>
  <c r="BJ35" i="45" s="1"/>
  <c r="BI35" i="45" s="1"/>
  <c r="BH35" i="45" s="1"/>
  <c r="BM40" i="45"/>
  <c r="BL40" i="45" s="1"/>
  <c r="BK40" i="45" s="1"/>
  <c r="BJ40" i="45" s="1"/>
  <c r="BI40" i="45" s="1"/>
  <c r="BH40" i="45" s="1"/>
  <c r="BM13" i="45"/>
  <c r="BL13" i="45" s="1"/>
  <c r="BK13" i="45" s="1"/>
  <c r="BJ13" i="45" s="1"/>
  <c r="BI13" i="45" s="1"/>
  <c r="BH13" i="45" s="1"/>
  <c r="BM51" i="45"/>
  <c r="BL51" i="45" s="1"/>
  <c r="BK51" i="45" s="1"/>
  <c r="BJ51" i="45" s="1"/>
  <c r="BI51" i="45" s="1"/>
  <c r="BH51" i="45" s="1"/>
  <c r="BM11" i="45"/>
  <c r="BL11" i="45" s="1"/>
  <c r="BK11" i="45" s="1"/>
  <c r="BJ11" i="45" s="1"/>
  <c r="BI11" i="45" s="1"/>
  <c r="BH11" i="45" s="1"/>
  <c r="BM42" i="45"/>
  <c r="BL42" i="45" s="1"/>
  <c r="BK42" i="45" s="1"/>
  <c r="BJ42" i="45" s="1"/>
  <c r="BI42" i="45" s="1"/>
  <c r="BH42" i="45" s="1"/>
  <c r="BM48" i="45"/>
  <c r="BL48" i="45" s="1"/>
  <c r="BK48" i="45" s="1"/>
  <c r="BJ48" i="45" s="1"/>
  <c r="BI48" i="45" s="1"/>
  <c r="BH48" i="45" s="1"/>
  <c r="BM18" i="45"/>
  <c r="BL18" i="45" s="1"/>
  <c r="BK18" i="45" s="1"/>
  <c r="BJ18" i="45" s="1"/>
  <c r="BI18" i="45" s="1"/>
  <c r="BH18" i="45" s="1"/>
  <c r="BM33" i="45"/>
  <c r="BL33" i="45" s="1"/>
  <c r="BK33" i="45" s="1"/>
  <c r="BJ33" i="45" s="1"/>
  <c r="BI33" i="45" s="1"/>
  <c r="BH33" i="45" s="1"/>
  <c r="BM4" i="45"/>
  <c r="BL4" i="45" s="1"/>
  <c r="BK4" i="45" s="1"/>
  <c r="BJ4" i="45" s="1"/>
  <c r="BI4" i="45" s="1"/>
  <c r="BH4" i="45" s="1"/>
  <c r="BM44" i="45"/>
  <c r="BL44" i="45" s="1"/>
  <c r="BK44" i="45" s="1"/>
  <c r="BJ44" i="45" s="1"/>
  <c r="BI44" i="45" s="1"/>
  <c r="BH44" i="45" s="1"/>
  <c r="BM39" i="45"/>
  <c r="BL39" i="45" s="1"/>
  <c r="BK39" i="45" s="1"/>
  <c r="BJ39" i="45" s="1"/>
  <c r="BI39" i="45" s="1"/>
  <c r="BH39" i="45" s="1"/>
  <c r="BM43" i="45"/>
  <c r="BL43" i="45" s="1"/>
  <c r="BK43" i="45" s="1"/>
  <c r="BJ43" i="45" s="1"/>
  <c r="BI43" i="45" s="1"/>
  <c r="BH43" i="45" s="1"/>
  <c r="BM5" i="45"/>
  <c r="BL5" i="45" s="1"/>
  <c r="BK5" i="45" s="1"/>
  <c r="BJ5" i="45" s="1"/>
  <c r="BI5" i="45" s="1"/>
  <c r="BH5" i="45" s="1"/>
  <c r="BM45" i="45"/>
  <c r="BL45" i="45" s="1"/>
  <c r="BK45" i="45" s="1"/>
  <c r="BJ45" i="45" s="1"/>
  <c r="BI45" i="45" s="1"/>
  <c r="BH45" i="45" s="1"/>
  <c r="BM41" i="45"/>
  <c r="BL41" i="45" s="1"/>
  <c r="BK41" i="45" s="1"/>
  <c r="BJ41" i="45" s="1"/>
  <c r="BI41" i="45" s="1"/>
  <c r="BH41" i="45" s="1"/>
  <c r="BM37" i="45"/>
  <c r="BL37" i="45" s="1"/>
  <c r="BK37" i="45" s="1"/>
  <c r="BJ37" i="45" s="1"/>
  <c r="BI37" i="45" s="1"/>
  <c r="BH37" i="45" s="1"/>
  <c r="BM34" i="45"/>
  <c r="BL34" i="45" s="1"/>
  <c r="BK34" i="45" s="1"/>
  <c r="BJ34" i="45" s="1"/>
  <c r="BI34" i="45" s="1"/>
  <c r="BH34" i="45" s="1"/>
  <c r="BM36" i="45"/>
  <c r="BL36" i="45" s="1"/>
  <c r="BK36" i="45" s="1"/>
  <c r="BJ36" i="45" s="1"/>
  <c r="BI36" i="45" s="1"/>
  <c r="BH36" i="45" s="1"/>
  <c r="BM6" i="45"/>
  <c r="BL6" i="45" s="1"/>
  <c r="BK6" i="45" s="1"/>
  <c r="BJ6" i="45" s="1"/>
  <c r="BI6" i="45" s="1"/>
  <c r="BH6" i="45" s="1"/>
  <c r="BM23" i="45"/>
  <c r="BL23" i="45" s="1"/>
  <c r="BK23" i="45" s="1"/>
  <c r="BJ23" i="45" s="1"/>
  <c r="BI23" i="45" s="1"/>
  <c r="BH23" i="45" s="1"/>
  <c r="BM49" i="45"/>
  <c r="BL49" i="45" s="1"/>
  <c r="BK49" i="45" s="1"/>
  <c r="BJ49" i="45" s="1"/>
  <c r="BI49" i="45" s="1"/>
  <c r="BH49" i="45" s="1"/>
  <c r="BM7" i="45"/>
  <c r="BL7" i="45" s="1"/>
  <c r="BK7" i="45" s="1"/>
  <c r="BJ7" i="45" s="1"/>
  <c r="BI7" i="45" s="1"/>
  <c r="BH7" i="45" s="1"/>
  <c r="BM25" i="45"/>
  <c r="BL25" i="45" s="1"/>
  <c r="BK25" i="45" s="1"/>
  <c r="BJ25" i="45" s="1"/>
  <c r="BI25" i="45" s="1"/>
  <c r="BH25" i="45" s="1"/>
  <c r="BM46" i="45"/>
  <c r="BL46" i="45" s="1"/>
  <c r="BK46" i="45" s="1"/>
  <c r="BJ46" i="45" s="1"/>
  <c r="BI46" i="45" s="1"/>
  <c r="BH46" i="45" s="1"/>
  <c r="BM9" i="45"/>
  <c r="BL9" i="45" s="1"/>
  <c r="BK9" i="45" s="1"/>
  <c r="BJ9" i="45" s="1"/>
  <c r="BI9" i="45" s="1"/>
  <c r="BH9" i="45" s="1"/>
  <c r="BM31" i="45"/>
  <c r="BL31" i="45" s="1"/>
  <c r="BK31" i="45" s="1"/>
  <c r="BJ31" i="45" s="1"/>
  <c r="BI31" i="45" s="1"/>
  <c r="BH31" i="45" s="1"/>
  <c r="BM30" i="45"/>
  <c r="BL30" i="45" s="1"/>
  <c r="BK30" i="45" s="1"/>
  <c r="BJ30" i="45" s="1"/>
  <c r="BI30" i="45" s="1"/>
  <c r="BH30" i="45" s="1"/>
  <c r="BM24" i="45"/>
  <c r="BL24" i="45" s="1"/>
  <c r="BK24" i="45" s="1"/>
  <c r="BJ24" i="45" s="1"/>
  <c r="BI24" i="45" s="1"/>
  <c r="BH24" i="45" s="1"/>
  <c r="BM12" i="45"/>
  <c r="BL12" i="45" s="1"/>
  <c r="BK12" i="45" s="1"/>
  <c r="BJ12" i="45" s="1"/>
  <c r="BI12" i="45" s="1"/>
  <c r="BH12" i="45" s="1"/>
  <c r="BM17" i="45"/>
  <c r="BL17" i="45" s="1"/>
  <c r="BK17" i="45" s="1"/>
  <c r="BJ17" i="45" s="1"/>
  <c r="BI17" i="45" s="1"/>
  <c r="BH17" i="45" s="1"/>
  <c r="BM32" i="45"/>
  <c r="BL32" i="45" s="1"/>
  <c r="BK32" i="45" s="1"/>
  <c r="BJ32" i="45" s="1"/>
  <c r="BI32" i="45" s="1"/>
  <c r="BH32" i="45" s="1"/>
  <c r="BM26" i="45"/>
  <c r="BL26" i="45" s="1"/>
  <c r="BK26" i="45" s="1"/>
  <c r="BJ26" i="45" s="1"/>
  <c r="BI26" i="45" s="1"/>
  <c r="BH26" i="45" s="1"/>
  <c r="BM47" i="45"/>
  <c r="BL47" i="45" s="1"/>
  <c r="BK47" i="45" s="1"/>
  <c r="BJ47" i="45" s="1"/>
  <c r="BI47" i="45" s="1"/>
  <c r="BH47" i="45" s="1"/>
  <c r="BM27" i="45"/>
  <c r="BL27" i="45" s="1"/>
  <c r="BK27" i="45" s="1"/>
  <c r="BJ27" i="45" s="1"/>
  <c r="BI27" i="45" s="1"/>
  <c r="BH27" i="45" s="1"/>
  <c r="BM20" i="45"/>
  <c r="BL20" i="45" s="1"/>
  <c r="BK20" i="45" s="1"/>
  <c r="BJ20" i="45" s="1"/>
  <c r="BI20" i="45" s="1"/>
  <c r="BH20" i="45" s="1"/>
  <c r="BM22" i="45"/>
  <c r="BL22" i="45" s="1"/>
  <c r="BK22" i="45" s="1"/>
  <c r="BJ22" i="45" s="1"/>
  <c r="BI22" i="45" s="1"/>
  <c r="BH22" i="45" s="1"/>
  <c r="BM29" i="45"/>
  <c r="BL29" i="45" s="1"/>
  <c r="BK29" i="45" s="1"/>
  <c r="BJ29" i="45" s="1"/>
  <c r="BI29" i="45" s="1"/>
  <c r="BH29" i="45" s="1"/>
  <c r="BM10" i="45"/>
  <c r="BL10" i="45" s="1"/>
  <c r="BK10" i="45" s="1"/>
  <c r="BJ10" i="45" s="1"/>
  <c r="BI10" i="45" s="1"/>
  <c r="BH1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<sst xmlns="http://schemas.openxmlformats.org/spreadsheetml/2006/main" count="6764" uniqueCount="1522">
  <si>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</si>
  <si>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</si>
  <si>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</si>
  <si>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</si>
  <si>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</si>
  <si>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</si>
  <si>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</si>
  <si>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</si>
  <si>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</si>
  <si>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</si>
  <si>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</si>
  <si>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</si>
  <si>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</si>
  <si>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</si>
  <si>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</si>
  <si>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</si>
  <si>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</si>
  <si>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</si>
  <si>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</si>
  <si>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</si>
  <si>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</si>
  <si>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</si>
  <si>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</si>
  <si>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</si>
  <si>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</si>
  <si>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</si>
  <si>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</si>
  <si>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</si>
  <si>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</si>
  <si>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</si>
  <si>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</si>
  <si>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</si>
  <si>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</si>
  <si>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</si>
  <si>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</si>
  <si>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</si>
  <si>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</si>
  <si>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</si>
  <si>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</si>
  <si>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</si>
  <si>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</si>
  <si>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</si>
  <si>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</si>
  <si>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</si>
  <si>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</si>
  <si>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</si>
  <si>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</si>
  <si>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</si>
  <si>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</si>
  <si>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</si>
  <si>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</si>
  <si>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</si>
  <si>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</si>
  <si>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</si>
  <si>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</si>
  <si>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</si>
  <si>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</si>
  <si>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</si>
  <si>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</si>
  <si>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</si>
  <si>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</si>
  <si>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</si>
  <si>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</si>
  <si>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</si>
  <si>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</si>
  <si>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</si>
  <si>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</si>
  <si>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</si>
  <si>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</si>
  <si>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</si>
  <si>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</si>
  <si>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</si>
  <si>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</si>
  <si>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</si>
  <si>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</si>
  <si>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</si>
  <si>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</si>
  <si>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</si>
  <si>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</si>
  <si>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</si>
  <si>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</si>
  <si>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</si>
  <si>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</si>
  <si>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</si>
  <si>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</si>
  <si>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</si>
  <si>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</si>
  <si>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</si>
  <si>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</si>
  <si>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</si>
  <si>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</si>
  <si>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</si>
  <si>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</si>
  <si>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</si>
  <si>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</si>
  <si>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</si>
  <si>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</si>
  <si>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</si>
  <si>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</si>
  <si>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</si>
  <si>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</si>
  <si>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</si>
  <si>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</si>
  <si>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</si>
  <si>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</si>
  <si>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</si>
  <si>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</si>
  <si>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</si>
  <si>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</si>
  <si>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</si>
  <si>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</si>
  <si>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</si>
  <si>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</si>
  <si>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</si>
  <si>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</si>
  <si>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</si>
  <si>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</si>
  <si>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</si>
  <si>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</si>
  <si>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</si>
  <si>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</si>
  <si>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</si>
  <si>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</si>
  <si>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</si>
  <si>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</si>
  <si>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</si>
  <si>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</si>
  <si>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</si>
  <si>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</si>
  <si>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</si>
  <si>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</si>
  <si>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</si>
  <si>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</si>
  <si>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</si>
  <si>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</si>
  <si>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</si>
  <si>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</si>
  <si>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</si>
  <si>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</si>
  <si>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</si>
  <si>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</si>
  <si>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</si>
  <si>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</si>
  <si>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</si>
  <si>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</si>
  <si>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</si>
  <si>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</si>
  <si>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</si>
  <si>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</si>
  <si>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</si>
  <si>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</si>
  <si>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</si>
  <si>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</si>
  <si>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</si>
  <si>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</si>
  <si>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</si>
  <si>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</si>
  <si>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</si>
  <si>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</si>
  <si>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</si>
  <si>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</si>
  <si>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</si>
  <si>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</si>
  <si>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</si>
  <si>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</si>
  <si>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</si>
  <si>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</si>
  <si>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</si>
  <si>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</si>
  <si>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</si>
  <si>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</si>
  <si>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</si>
  <si>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</si>
  <si>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</si>
  <si>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</si>
  <si>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</si>
  <si>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</si>
  <si>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</si>
  <si>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</si>
  <si>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</si>
  <si>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</si>
  <si>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</si>
  <si>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</si>
  <si>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</si>
  <si>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</si>
  <si>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</si>
  <si>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</si>
  <si>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</si>
  <si>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</si>
  <si>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</si>
  <si>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</si>
  <si>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</si>
  <si>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</si>
  <si>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</si>
  <si>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</si>
  <si>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</si>
  <si>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</si>
  <si>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</si>
  <si>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</si>
  <si>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</si>
  <si>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</si>
  <si>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</si>
  <si>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</si>
  <si>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</si>
  <si>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</si>
  <si>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</si>
  <si>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</si>
  <si>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</si>
  <si>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</si>
  <si>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</si>
  <si>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</si>
  <si>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</si>
  <si>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</si>
  <si>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</si>
  <si>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</si>
  <si>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</si>
  <si>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</si>
  <si>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</si>
  <si>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</si>
  <si>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</si>
  <si>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</si>
  <si>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</si>
  <si>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</si>
  <si>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</si>
  <si>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</si>
  <si>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</si>
  <si>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</si>
  <si>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</si>
  <si>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</si>
  <si>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</si>
  <si>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</si>
  <si>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</si>
  <si>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</si>
  <si>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</si>
  <si>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</si>
  <si>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</si>
  <si>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</si>
  <si>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</si>
  <si>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</si>
  <si>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</si>
  <si>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</si>
  <si>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</si>
  <si>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</si>
  <si>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</si>
  <si>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</si>
  <si>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</si>
  <si>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</si>
  <si>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</si>
  <si>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</si>
  <si>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</si>
  <si>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</si>
  <si>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</si>
  <si>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</si>
  <si>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</si>
  <si>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</si>
  <si>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</si>
  <si>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</si>
  <si>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</si>
  <si>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</si>
  <si>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</si>
  <si>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</si>
  <si>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</si>
  <si>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</si>
  <si>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</si>
  <si>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</si>
  <si>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</si>
  <si>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</si>
  <si>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</si>
  <si>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</si>
  <si>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</si>
  <si>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</si>
  <si>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</si>
  <si>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</si>
  <si>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</si>
  <si>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</si>
  <si>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</si>
  <si>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</si>
  <si>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</si>
  <si>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</si>
  <si>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</si>
  <si>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</si>
  <si>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</si>
  <si>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</si>
  <si>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</si>
  <si>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</si>
  <si>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</si>
  <si>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</si>
  <si>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</si>
  <si>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</si>
  <si>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</si>
  <si>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</si>
  <si>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</si>
  <si>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</si>
  <si>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</si>
  <si>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</si>
  <si>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</si>
  <si>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</si>
  <si>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</si>
  <si>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</si>
  <si>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</si>
  <si>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</si>
  <si>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</si>
  <si>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</si>
  <si>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</si>
  <si>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</si>
  <si>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</si>
  <si>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</si>
  <si>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</si>
  <si>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</si>
  <si>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</si>
  <si>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</si>
  <si>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</si>
  <si>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</si>
  <si>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</si>
  <si>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</si>
  <si>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</si>
  <si>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</si>
  <si>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</si>
  <si>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</si>
  <si>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</si>
  <si>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</si>
  <si>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</si>
  <si>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</si>
  <si>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</si>
  <si>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</si>
  <si>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</si>
  <si>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</si>
  <si>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</si>
  <si>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</si>
  <si>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</si>
  <si>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</si>
  <si>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</si>
  <si>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</si>
  <si>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</si>
  <si>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</si>
  <si>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</si>
  <si>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</si>
  <si>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</si>
  <si>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</si>
  <si>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</si>
  <si>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</si>
  <si>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</si>
  <si>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</si>
  <si>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</si>
  <si>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</si>
  <si>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</si>
  <si>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</si>
  <si>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</si>
  <si>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</si>
  <si>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</si>
  <si>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</si>
  <si>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</si>
  <si>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</si>
  <si>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</si>
  <si>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</si>
  <si>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</si>
  <si>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</si>
  <si>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</si>
  <si>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</si>
  <si>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</si>
  <si>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</si>
  <si>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</si>
  <si>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</si>
  <si>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</si>
  <si>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</si>
  <si>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</si>
  <si>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</si>
  <si>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</si>
  <si>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</si>
  <si>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</si>
  <si>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</si>
  <si>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</si>
  <si>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</si>
  <si>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</si>
  <si>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</si>
  <si>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</si>
  <si>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</si>
  <si>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</si>
  <si>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</si>
  <si>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</si>
  <si>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</si>
  <si>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</si>
  <si>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</si>
  <si>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</si>
  <si>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</si>
  <si>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</si>
  <si>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</si>
  <si>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</si>
  <si>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</si>
  <si>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</si>
  <si>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</si>
  <si>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</si>
  <si>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</si>
  <si>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</si>
  <si>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</si>
  <si>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</si>
  <si>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</si>
  <si>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</si>
  <si>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</si>
  <si>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</si>
  <si>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</si>
  <si>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</si>
  <si>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</si>
  <si>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</si>
  <si>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</si>
  <si>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</si>
  <si>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</si>
  <si>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</si>
  <si>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</si>
  <si>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</si>
  <si>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</si>
  <si>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</si>
  <si>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</si>
  <si>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</si>
  <si>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</si>
  <si>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</si>
  <si>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</si>
  <si>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</si>
  <si>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</si>
  <si>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</si>
  <si>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</si>
  <si>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</si>
  <si>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</si>
  <si>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</si>
  <si>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</si>
  <si>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</si>
  <si>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</si>
  <si>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</si>
  <si>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</si>
  <si>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</si>
  <si>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</si>
  <si>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</si>
  <si>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</si>
  <si>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</si>
  <si>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</si>
  <si>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</si>
  <si>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</si>
  <si>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</si>
  <si>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</si>
  <si>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</si>
  <si>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</si>
  <si>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</si>
  <si>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</si>
  <si>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</si>
  <si>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</si>
  <si>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</si>
  <si>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</si>
  <si>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</si>
  <si>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</si>
  <si>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</si>
  <si>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</si>
  <si>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</si>
  <si>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</si>
  <si>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</si>
  <si>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</si>
  <si>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</si>
  <si>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</si>
  <si>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</si>
  <si>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</si>
  <si>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</si>
  <si>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</si>
  <si>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</si>
  <si>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</si>
  <si>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</si>
  <si>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</si>
  <si>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</si>
  <si>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</si>
  <si>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</si>
  <si>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</si>
  <si>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</si>
  <si>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</si>
  <si>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</si>
  <si>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</si>
  <si>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</si>
  <si>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</si>
  <si>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</si>
  <si>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</si>
  <si>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</si>
  <si>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</si>
  <si>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</si>
  <si>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</si>
  <si>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</si>
  <si>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</si>
  <si>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</si>
  <si>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</si>
  <si>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</si>
  <si>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</si>
  <si>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</si>
  <si>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</si>
  <si>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</si>
  <si>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</si>
  <si>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</si>
  <si>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</si>
  <si>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</si>
  <si>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</si>
  <si>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</si>
  <si>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</si>
  <si>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</si>
  <si>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</si>
  <si>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</si>
  <si>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</si>
  <si>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</si>
  <si>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</si>
  <si>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</si>
  <si>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</si>
  <si>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</si>
  <si>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</si>
  <si>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</si>
  <si>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</si>
  <si>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</si>
  <si>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</si>
  <si>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</si>
  <si>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</si>
  <si>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</si>
  <si>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</si>
  <si>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</si>
  <si>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</si>
  <si>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</si>
  <si>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</si>
  <si>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</si>
  <si>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</si>
  <si>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</si>
  <si>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</si>
  <si>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</si>
  <si>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</si>
  <si>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</si>
  <si>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</si>
  <si>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</si>
  <si>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</si>
  <si>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</si>
  <si>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</si>
  <si>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</si>
  <si>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</si>
  <si>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</si>
  <si>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</si>
  <si>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</si>
  <si>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</si>
  <si>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</si>
  <si>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</si>
  <si>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</si>
  <si>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</si>
  <si>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</si>
  <si>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</si>
  <si>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</si>
  <si>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</si>
  <si>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</si>
  <si>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</si>
  <si>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</si>
  <si>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</si>
  <si>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</si>
  <si>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</si>
  <si>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</si>
  <si>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</si>
  <si>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</si>
  <si>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</si>
  <si>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</si>
  <si>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</si>
  <si>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</si>
  <si>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</si>
  <si>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</si>
  <si>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</si>
  <si>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</si>
  <si>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</si>
  <si>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</si>
  <si>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</si>
  <si>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</si>
  <si>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</si>
  <si>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</si>
  <si>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</si>
  <si>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</si>
  <si>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</si>
  <si>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</si>
  <si>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</si>
  <si>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</si>
  <si>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</si>
  <si>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</si>
  <si>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</si>
  <si>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</si>
  <si>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</si>
  <si>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</si>
  <si>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</si>
  <si>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</si>
  <si>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</si>
  <si>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</si>
  <si>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</si>
  <si>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</si>
  <si>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</si>
  <si>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</si>
  <si>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</si>
  <si>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</si>
  <si>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</si>
  <si>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</si>
  <si>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</si>
  <si>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</si>
  <si>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</si>
  <si>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</si>
  <si>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</si>
  <si>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</si>
  <si>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</si>
  <si>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</si>
  <si>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</si>
  <si>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</si>
  <si>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</si>
  <si>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</si>
  <si>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</si>
  <si>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</si>
  <si>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</si>
  <si>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</si>
  <si>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</si>
  <si>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</si>
  <si>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</si>
  <si>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</si>
  <si>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</si>
  <si>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</si>
  <si>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</si>
  <si>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</si>
  <si>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</si>
  <si>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</si>
  <si>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</si>
  <si>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</si>
  <si>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</si>
  <si>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</si>
  <si>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</si>
  <si>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</si>
  <si>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</si>
  <si>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</si>
  <si>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</si>
  <si>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</si>
  <si>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</si>
  <si>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</si>
  <si>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</si>
  <si>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</si>
  <si>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</si>
  <si>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</si>
  <si>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</si>
  <si>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</si>
  <si>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</si>
  <si>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</si>
  <si>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</si>
  <si>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</si>
  <si>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</si>
  <si>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</si>
  <si>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</si>
  <si>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</si>
  <si>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</si>
  <si>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</si>
  <si>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</si>
  <si>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</si>
  <si>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</si>
  <si>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</si>
  <si>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</si>
  <si>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</si>
  <si>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</si>
  <si>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</si>
  <si>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</si>
  <si>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</si>
  <si>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</si>
  <si>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</si>
  <si>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</si>
  <si>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</si>
  <si>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</si>
  <si>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</si>
  <si>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</si>
  <si>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</si>
  <si>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</si>
  <si>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</si>
  <si>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</si>
  <si>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</si>
  <si>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</si>
  <si>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</si>
  <si>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</si>
  <si>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</si>
  <si>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</si>
  <si>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</si>
  <si>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</si>
  <si>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</si>
  <si>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</si>
  <si>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</si>
  <si>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</si>
  <si>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</si>
  <si>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</si>
  <si>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</si>
  <si>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</si>
  <si>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</si>
  <si>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</si>
  <si>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</si>
  <si>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</si>
  <si>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</si>
  <si>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</si>
  <si>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</si>
  <si>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</si>
  <si>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</si>
  <si>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</si>
  <si>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</si>
  <si>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</si>
  <si>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</si>
  <si>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</si>
  <si>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</si>
  <si>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</si>
  <si>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</si>
  <si>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</si>
  <si>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</si>
  <si>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</si>
  <si>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</si>
  <si>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</si>
  <si>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</si>
  <si>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</si>
  <si>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</si>
  <si>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</si>
  <si>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</si>
  <si>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</si>
  <si>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</si>
  <si>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</si>
  <si>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</si>
  <si>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</si>
  <si>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</si>
  <si>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</si>
  <si>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</si>
  <si>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</si>
  <si>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</si>
  <si>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</si>
  <si>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</si>
  <si>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</si>
  <si>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</si>
  <si>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</si>
  <si>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</si>
  <si>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</si>
  <si>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</si>
  <si>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</si>
  <si>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</si>
  <si>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</si>
  <si>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</si>
  <si>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</si>
  <si>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</si>
  <si>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</si>
  <si>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</si>
  <si>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</si>
  <si>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</si>
  <si>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</si>
  <si>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</si>
  <si>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</si>
  <si>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</si>
  <si>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</si>
  <si>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</si>
  <si>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</si>
  <si>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</si>
  <si>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</si>
  <si>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</si>
  <si>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</si>
  <si>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</si>
  <si>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</si>
  <si>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</si>
  <si>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</si>
  <si>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</si>
  <si>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</si>
  <si>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</si>
  <si>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</si>
  <si>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</si>
  <si>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</si>
  <si>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</si>
  <si>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</si>
  <si>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</si>
  <si>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</si>
  <si>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</si>
  <si>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</si>
  <si>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</si>
  <si>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</si>
  <si>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</si>
  <si>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</si>
  <si>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</si>
  <si>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</si>
  <si>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</si>
  <si>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</si>
  <si>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</si>
  <si>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</si>
  <si>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</si>
  <si>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</si>
  <si>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</si>
  <si>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</si>
  <si>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</si>
  <si>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</si>
  <si>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</si>
  <si>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</si>
  <si>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</si>
  <si>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</si>
  <si>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</si>
  <si>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</si>
  <si>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</si>
  <si>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</si>
  <si>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</si>
  <si>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</si>
  <si>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</si>
  <si>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</si>
  <si>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</si>
  <si>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</si>
  <si>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</si>
  <si>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</si>
  <si>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</si>
  <si>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</si>
  <si>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</si>
  <si>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</si>
  <si>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</si>
  <si>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</si>
  <si>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</si>
  <si>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</si>
  <si>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</si>
  <si>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</si>
  <si>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</si>
  <si>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</si>
  <si>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</si>
  <si>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</si>
  <si>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</si>
  <si>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</si>
  <si>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</si>
  <si>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</si>
  <si>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</si>
  <si>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</si>
  <si>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</si>
  <si>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</si>
  <si>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</si>
  <si>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</si>
  <si>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</si>
  <si>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</si>
  <si>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</si>
  <si>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</si>
  <si>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</si>
  <si>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</si>
  <si>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</si>
  <si>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</si>
  <si>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</si>
  <si>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</si>
  <si>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</si>
  <si>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</si>
  <si>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</si>
  <si>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</si>
  <si>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</si>
  <si>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</si>
  <si>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</si>
  <si>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</si>
  <si>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</si>
  <si>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</si>
  <si>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</si>
  <si>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</si>
  <si>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</si>
  <si>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</si>
  <si>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</si>
  <si>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</si>
  <si>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</si>
  <si>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</si>
  <si>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</si>
  <si>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</si>
  <si>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</si>
  <si>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</si>
  <si>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</si>
  <si>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</si>
  <si>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</si>
  <si>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</si>
  <si>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</si>
  <si>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</si>
  <si>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</si>
  <si>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</si>
  <si>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</si>
  <si>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</si>
  <si>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</si>
  <si>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</si>
  <si>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</si>
  <si>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</si>
  <si>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</si>
  <si>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</si>
  <si>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</si>
  <si>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</si>
  <si>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</si>
  <si>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</si>
  <si>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</si>
  <si>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</si>
  <si>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</si>
  <si>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</si>
  <si>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</si>
  <si>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</si>
  <si>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</si>
  <si>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</si>
  <si>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</si>
  <si>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</si>
  <si>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</si>
  <si>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</si>
  <si>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</si>
  <si>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</si>
  <si>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</si>
  <si>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</si>
  <si>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</si>
  <si>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</si>
  <si>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</si>
  <si>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</si>
  <si>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</si>
  <si>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</si>
  <si>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</si>
  <si>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</si>
  <si>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</si>
  <si>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</si>
  <si>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</si>
  <si>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</si>
  <si>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</si>
  <si>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</si>
  <si>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</si>
  <si>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</si>
  <si>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</si>
  <si>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</si>
  <si>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</si>
  <si>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</si>
  <si>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</si>
  <si>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</si>
  <si>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</si>
  <si>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</si>
  <si>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</si>
  <si>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</si>
  <si>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</si>
  <si>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</si>
  <si>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</si>
  <si>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</si>
  <si>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</si>
  <si>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</si>
  <si>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</si>
  <si>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</si>
  <si>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</si>
  <si>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</si>
  <si>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</si>
  <si>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</si>
  <si>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</si>
  <si>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</si>
  <si>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</si>
  <si>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</si>
  <si>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</si>
  <si>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</si>
  <si>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</si>
  <si>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</si>
  <si>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</si>
  <si>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</si>
  <si>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</si>
  <si>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</si>
  <si>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</si>
  <si>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</si>
  <si>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</si>
  <si>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</si>
  <si>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</si>
  <si>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</si>
  <si>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</si>
  <si>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</si>
  <si>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</si>
  <si>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</si>
  <si>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</si>
  <si>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</si>
  <si>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</si>
  <si>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</si>
  <si>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</si>
  <si>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</si>
  <si>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</si>
  <si>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</si>
  <si>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</si>
  <si>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</si>
  <si>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</si>
  <si>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</si>
  <si>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</si>
  <si>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</si>
  <si>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</si>
  <si>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</si>
  <si>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</si>
  <si>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</si>
  <si>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</si>
  <si>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</si>
  <si>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</si>
  <si>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</si>
  <si>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</si>
  <si>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</si>
  <si>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</si>
  <si>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</si>
  <si>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</si>
  <si>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</si>
  <si>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</si>
  <si>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</si>
  <si>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</si>
  <si>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</si>
  <si>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</si>
  <si>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</si>
  <si>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</si>
  <si>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</si>
  <si>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</si>
  <si>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</si>
  <si>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</si>
  <si>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</si>
  <si>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</si>
  <si>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</si>
  <si>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</si>
  <si>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</si>
  <si>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</si>
  <si>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</si>
  <si>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</si>
  <si>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</si>
  <si>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</si>
  <si>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</si>
  <si>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</si>
  <si>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</si>
  <si>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</si>
  <si>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</si>
  <si>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</si>
  <si>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</si>
  <si>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</si>
  <si>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</si>
  <si>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</si>
  <si>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</si>
  <si>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</si>
  <si>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</si>
  <si>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</si>
  <si>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</si>
  <si>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</si>
  <si>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</si>
  <si>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</si>
  <si>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</si>
  <si>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</si>
  <si>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</si>
  <si>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</si>
  <si>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</si>
  <si>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</si>
  <si>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</si>
  <si>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</si>
  <si>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</si>
  <si>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</si>
  <si>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</si>
  <si>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</si>
  <si>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</si>
  <si>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</si>
  <si>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</si>
  <si>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</si>
  <si>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</si>
  <si>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</si>
  <si>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</si>
  <si>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</si>
  <si>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</si>
  <si>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</si>
  <si>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</si>
  <si>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</si>
  <si>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</si>
  <si>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</si>
  <si>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</si>
  <si>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</si>
  <si>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</si>
  <si>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</si>
  <si>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</si>
  <si>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</si>
  <si>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</si>
  <si>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</si>
  <si>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</si>
  <si>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</si>
  <si>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</si>
  <si>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</si>
  <si>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</si>
  <si>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</si>
  <si>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</si>
  <si>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</si>
  <si>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</si>
  <si>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</si>
  <si>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</si>
  <si>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</si>
  <si>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</si>
  <si>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</si>
  <si>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</si>
  <si>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</si>
  <si>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</si>
  <si>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</si>
  <si>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</si>
  <si>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</si>
  <si>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</si>
  <si>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</si>
  <si>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</si>
  <si>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</si>
  <si>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</si>
  <si>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</si>
  <si>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</si>
  <si>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</si>
  <si>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</si>
  <si>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</si>
  <si>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</si>
  <si>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</si>
  <si>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</si>
  <si>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</si>
  <si>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</si>
  <si>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</si>
  <si>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</si>
  <si>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</si>
  <si>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</si>
  <si>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</si>
  <si>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</si>
  <si>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</si>
  <si>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</si>
  <si>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</si>
  <si>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</si>
  <si>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</si>
  <si>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</si>
  <si>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</si>
  <si>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</si>
  <si>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</si>
  <si>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</si>
  <si>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</si>
  <si>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</si>
  <si>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</si>
  <si>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</si>
  <si>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</si>
  <si>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</si>
  <si>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</si>
  <si>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</si>
  <si>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</si>
  <si>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</si>
  <si>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</si>
  <si>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</si>
  <si>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</si>
  <si>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</si>
  <si>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</si>
  <si>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</si>
  <si>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</si>
  <si>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</si>
  <si>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</si>
  <si>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</si>
  <si>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</si>
  <si>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</si>
  <si>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</si>
  <si>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</si>
  <si>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</si>
  <si>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</si>
  <si>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</si>
  <si>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</si>
  <si>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</si>
  <si>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</si>
  <si>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</si>
  <si>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</si>
  <si>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</si>
  <si>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</si>
  <si>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</si>
  <si>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</si>
  <si>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</si>
  <si>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</si>
  <si>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</si>
  <si>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</si>
  <si>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</si>
  <si>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</si>
  <si>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</si>
  <si>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</si>
  <si>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</si>
  <si>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</si>
  <si>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</si>
  <si>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</si>
  <si>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</si>
  <si>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</si>
  <si>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</si>
  <si>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</si>
  <si>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</si>
  <si>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</si>
  <si>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</si>
  <si>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</si>
  <si>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</si>
  <si>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</si>
  <si>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</si>
  <si>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</si>
  <si>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</si>
  <si>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</si>
  <si>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</si>
  <si>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</si>
  <si>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</si>
  <si>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</si>
  <si>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</si>
  <si>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</si>
  <si>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</si>
  <si>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</si>
  <si>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</si>
  <si>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</si>
  <si>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</si>
  <si>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</si>
  <si>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</si>
  <si>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</si>
  <si>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</si>
  <si>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</si>
  <si>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</si>
  <si>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</si>
  <si>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</si>
  <si>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</si>
  <si>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</si>
  <si>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</si>
  <si>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</si>
  <si>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</si>
  <si>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</si>
  <si>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</si>
  <si>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</si>
  <si>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</si>
  <si>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</si>
  <si>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</si>
  <si>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</si>
  <si>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</si>
  <si>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</si>
  <si>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</si>
  <si>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</si>
  <si>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</si>
  <si>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</si>
  <si>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</si>
  <si>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</si>
  <si>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</si>
  <si>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</si>
  <si>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</si>
  <si>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</si>
  <si>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</si>
  <si>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</si>
  <si>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</si>
  <si>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</si>
  <si>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</si>
  <si>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</si>
  <si>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</si>
  <si>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</si>
  <si>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</si>
  <si>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</si>
  <si>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</si>
  <si>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</si>
  <si>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</si>
  <si>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</si>
  <si>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</si>
  <si>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</si>
  <si>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</si>
  <si>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</si>
  <si>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</si>
  <si>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</si>
  <si>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</si>
  <si>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</si>
  <si>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</si>
  <si>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</si>
  <si>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</si>
  <si>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</si>
  <si>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</si>
  <si>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</si>
  <si>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</si>
  <si>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</si>
  <si>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</si>
  <si>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</si>
  <si>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</si>
  <si>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</si>
  <si>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</si>
  <si>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</si>
  <si>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</si>
  <si>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</si>
  <si>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</si>
  <si>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</si>
  <si>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</si>
  <si>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</si>
  <si>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</si>
  <si>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</si>
  <si>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</si>
  <si>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</si>
  <si>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</si>
  <si>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</si>
  <si>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</si>
  <si>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</si>
  <si>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</si>
  <si>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</si>
  <si>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</si>
  <si>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</si>
  <si>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</si>
  <si>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</si>
  <si>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</si>
  <si>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</si>
  <si>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</si>
  <si>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</si>
  <si>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</si>
  <si>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</si>
  <si>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</si>
  <si>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</si>
  <si>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</si>
  <si>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</si>
  <si>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</si>
  <si>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</si>
  <si>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</si>
  <si>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</si>
  <si>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</si>
  <si>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</si>
  <si>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</si>
  <si>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</si>
  <si>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</si>
  <si>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</si>
  <si>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</si>
  <si>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</si>
  <si>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</si>
  <si>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</si>
  <si>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</si>
  <si>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</si>
  <si>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</si>
  <si>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</si>
  <si>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</si>
  <si>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</si>
  <si>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</si>
  <si>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</si>
  <si>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</si>
  <si>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</si>
  <si>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</si>
  <si>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</si>
  <si>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</si>
  <si>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</si>
  <si>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</si>
  <si>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</si>
  <si>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</si>
  <si>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</si>
  <si>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</si>
  <si>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</si>
  <si>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</si>
  <si>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</si>
  <si>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</si>
  <si>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</si>
  <si>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</si>
  <si>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</si>
  <si>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</si>
  <si>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</si>
  <si>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</si>
  <si>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</si>
  <si>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</si>
  <si>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</si>
  <si>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</si>
  <si>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</si>
  <si>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</si>
  <si>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</si>
  <si>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</si>
  <si>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</si>
  <si>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</si>
  <si>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</si>
  <si>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</si>
  <si>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</si>
  <si>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</si>
  <si>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</si>
  <si>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</si>
  <si>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</si>
  <si>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</si>
  <si>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</si>
  <si>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</si>
  <si>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</si>
  <si>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</si>
  <si>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</si>
  <si>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</si>
  <si>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</si>
  <si>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</si>
  <si>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</si>
  <si>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</si>
  <si>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</si>
  <si>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</si>
  <si>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</si>
  <si>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</si>
  <si>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</si>
  <si>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</si>
  <si>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</si>
  <si>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</si>
  <si>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</si>
  <si>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</si>
  <si>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</si>
  <si>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</si>
  <si>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</si>
  <si>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</si>
  <si>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</si>
  <si>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</si>
  <si>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</si>
  <si>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</si>
  <si>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</si>
  <si>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</si>
  <si>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</si>
  <si>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</si>
  <si>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</si>
  <si>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</si>
  <si>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</si>
  <si>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</si>
  <si>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</si>
  <si>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</si>
  <si>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</si>
  <si>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</si>
  <si>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</si>
  <si>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</si>
  <si>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</si>
  <si>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</si>
  <si>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</si>
  <si>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</si>
  <si>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</si>
  <si>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</si>
  <si>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</si>
  <si>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</si>
  <si>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</si>
  <si>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</si>
  <si>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</si>
  <si>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</si>
  <si>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</si>
  <si>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</si>
  <si>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</si>
  <si>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</si>
  <si>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</si>
  <si>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</si>
  <si>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</si>
  <si>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</si>
  <si>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</si>
  <si>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</si>
  <si>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</si>
  <si>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</si>
  <si>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</si>
  <si>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</si>
  <si>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</si>
  <si>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</si>
  <si>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</si>
  <si>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</si>
  <si>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</si>
  <si>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</si>
  <si>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</si>
  <si>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</si>
  <si>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</si>
  <si>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</si>
  <si>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</si>
  <si>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</si>
  <si>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</si>
  <si>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</si>
  <si>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</si>
  <si>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</si>
  <si>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</si>
  <si>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</si>
  <si>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</si>
  <si>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</si>
  <si>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</si>
  <si>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</si>
  <si>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</si>
  <si>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</si>
  <si>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</si>
  <si>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</si>
  <si>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</si>
  <si>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</si>
  <si>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</si>
  <si>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</si>
  <si>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</si>
  <si>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</si>
  <si>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</si>
  <si>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</si>
  <si>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</si>
  <si>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</si>
  <si>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</si>
  <si>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</si>
  <si>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</si>
  <si>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</si>
  <si>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</si>
  <si>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</si>
  <si>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</si>
  <si>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</si>
  <si>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</si>
  <si>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</si>
  <si>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</si>
  <si>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</si>
  <si>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</si>
  <si>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</si>
  <si>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</si>
  <si>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</si>
  <si>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</si>
  <si>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</si>
  <si>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</si>
  <si>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</si>
  <si>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</si>
  <si>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</si>
  <si>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</si>
  <si>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</si>
  <si>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</si>
  <si>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</si>
  <si>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</si>
  <si>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</si>
  <si>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</si>
  <si>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</si>
  <si>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</si>
  <si>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</si>
  <si>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</si>
  <si>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</si>
  <si>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</si>
  <si>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</si>
  <si>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</si>
  <si>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</si>
  <si>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</si>
  <si>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</si>
  <si>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</si>
  <si>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</si>
  <si>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</si>
  <si>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</si>
  <si>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</si>
  <si>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</si>
  <si>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</si>
  <si>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</si>
  <si>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</si>
  <si>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</si>
  <si>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</si>
  <si>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</si>
  <si>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</si>
  <si>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</si>
  <si>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</si>
  <si>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</si>
  <si>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</si>
  <si>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</si>
  <si>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</si>
  <si>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</si>
  <si>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</si>
  <si>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</si>
  <si>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</si>
  <si>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</si>
  <si>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</si>
  <si>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</si>
  <si>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</si>
  <si>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</si>
  <si>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</si>
  <si>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</si>
  <si>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</si>
  <si>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</si>
  <si>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</si>
  <si>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</si>
  <si>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</si>
  <si>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</si>
  <si>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</si>
  <si>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</si>
  <si>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</si>
  <si>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Martijn Pierik</t>
  </si>
  <si>
    <t>Kylian Mbappé</t>
  </si>
  <si>
    <t>Harry Kane</t>
  </si>
  <si>
    <t>Erling Haaland</t>
  </si>
  <si>
    <t>Jude Bellingham</t>
  </si>
  <si>
    <t>Alexis Mac Allister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</si>
</sst>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9"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5</v>
      </c>
      <c r="AS6" s="36">
        <f t="shared" ca="1" si="15"/>
        <v>1</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1</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60"/>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4</v>
      </c>
      <c r="AN7" s="39">
        <f t="shared" ca="1" si="15"/>
        <v>3</v>
      </c>
      <c r="AO7" s="39">
        <f t="shared" ca="1" si="15"/>
        <v>1</v>
      </c>
      <c r="AP7" s="39">
        <f t="shared" ca="1" si="15"/>
        <v>1</v>
      </c>
      <c r="AQ7" s="39">
        <f t="shared" ca="1" si="15"/>
        <v>1</v>
      </c>
      <c r="AR7" s="39">
        <f t="shared" ca="1" si="15"/>
        <v>3</v>
      </c>
      <c r="AS7" s="39">
        <f t="shared" ca="1" si="15"/>
        <v>2</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4</v>
      </c>
      <c r="AS8" s="39">
        <f t="shared" ca="1" si="15"/>
        <v>4</v>
      </c>
      <c r="AT8" s="43">
        <f t="shared" ca="1" si="15"/>
        <v>0</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2</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1</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61"/>
      <c r="X9" s="28">
        <f ca="1">Horarios!C9</f>
        <v>46198.125</v>
      </c>
      <c r="Y9" s="29">
        <f ca="1">Horarios!C9</f>
        <v>46198.125</v>
      </c>
      <c r="Z9" s="30" t="str">
        <f>$Z$8</f>
        <v>R3</v>
      </c>
      <c r="AA9" s="31" t="str">
        <f ca="1">A6</f>
        <v>South Africa</v>
      </c>
      <c r="AB9" s="52" t="e" cm="1" vm="2">
        <f t="array" aca="1" ref="AB9" ca="1">Ver_flag_local</f>
        <v>#VALUE!</v>
      </c>
      <c r="AC9" s="53">
        <v>0</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4</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1</v>
      </c>
      <c r="CB9" s="16">
        <f t="shared" ca="1" si="28"/>
        <v>1</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1</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1</v>
      </c>
      <c r="CP9" s="16">
        <f t="shared" ca="1" si="34"/>
        <v>1</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1</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0</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6</v>
      </c>
      <c r="BK10" s="16">
        <f t="shared" ca="1" si="21"/>
        <v>2</v>
      </c>
      <c r="BL10" s="16">
        <f t="shared" ca="1" si="42"/>
        <v>4</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4</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6</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3</v>
      </c>
      <c r="BK11" s="16">
        <f t="shared" ca="1" si="21"/>
        <v>5</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7</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1</v>
      </c>
      <c r="BL13" s="16">
        <f t="shared" ca="1" si="42"/>
        <v>4</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5</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2</v>
      </c>
      <c r="AT14" s="72">
        <f t="shared" ca="1" si="69"/>
        <v>4</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7</v>
      </c>
      <c r="BK14" s="16">
        <f t="shared" ca="1" si="21"/>
        <v>1</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6</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3</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5</v>
      </c>
      <c r="AS15" s="39">
        <f t="shared" ca="1" si="69"/>
        <v>1</v>
      </c>
      <c r="AT15" s="74">
        <f t="shared" ca="1" si="69"/>
        <v>4</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6</v>
      </c>
      <c r="BK15" s="16">
        <f t="shared" ca="1" si="21"/>
        <v>2</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4</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3</v>
      </c>
      <c r="AS16" s="39">
        <f t="shared" ca="1" si="69"/>
        <v>5</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7</v>
      </c>
      <c r="AT17" s="79">
        <f t="shared" ca="1" si="69"/>
        <v>-6</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1</v>
      </c>
      <c r="BK19" s="16">
        <f t="shared" ca="1" si="21"/>
        <v>3</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1" t="s">
        <v>2</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5</v>
      </c>
      <c r="BK21" s="16">
        <f t="shared" ca="1" si="21"/>
        <v>4</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71"/>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7</v>
      </c>
      <c r="AS22" s="36">
        <f t="shared" ca="1" si="87"/>
        <v>1</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10</v>
      </c>
      <c r="BK22" s="16">
        <f t="shared" ca="1" si="21"/>
        <v>2</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6</v>
      </c>
      <c r="AS23" s="39">
        <f t="shared" ca="1" si="87"/>
        <v>2</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2</v>
      </c>
      <c r="BK23" s="16">
        <f t="shared" ca="1" si="21"/>
        <v>10</v>
      </c>
      <c r="BL23" s="16">
        <f t="shared" ca="1" si="42"/>
        <v>-8</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7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6</v>
      </c>
      <c r="BK24" s="16">
        <f t="shared" ca="1" si="21"/>
        <v>4</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1</v>
      </c>
      <c r="BF25" s="16">
        <f t="shared" ca="1" si="41"/>
        <v>3</v>
      </c>
      <c r="BG25" s="16">
        <f t="shared" ca="1" si="17"/>
        <v>0</v>
      </c>
      <c r="BH25" s="16">
        <f t="shared" ca="1" si="18"/>
        <v>1</v>
      </c>
      <c r="BI25" s="16">
        <f t="shared" ca="1" si="19"/>
        <v>2</v>
      </c>
      <c r="BJ25" s="16">
        <f t="shared" ca="1" si="20"/>
        <v>3</v>
      </c>
      <c r="BK25" s="16">
        <f t="shared" ca="1" si="21"/>
        <v>5</v>
      </c>
      <c r="BL25" s="16">
        <f t="shared" ca="1" si="42"/>
        <v>-2</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1</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6</v>
      </c>
      <c r="BK27" s="16">
        <f t="shared" ca="1" si="21"/>
        <v>3</v>
      </c>
      <c r="BL27" s="16">
        <f t="shared" ca="1" si="42"/>
        <v>3</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8</v>
      </c>
      <c r="BL29" s="16">
        <f t="shared" ca="1" si="42"/>
        <v>-8</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5</v>
      </c>
      <c r="AS31" s="39">
        <f t="shared" ca="1" si="107"/>
        <v>4</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2</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2</v>
      </c>
      <c r="AS32" s="39">
        <f t="shared" ca="1" si="107"/>
        <v>4</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2</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1</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0</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1</v>
      </c>
      <c r="AS33" s="47">
        <f t="shared" ca="1" si="107"/>
        <v>3</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8</v>
      </c>
      <c r="BL33" s="16">
        <f t="shared" ca="1" si="42"/>
        <v>-7</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2</v>
      </c>
      <c r="BK35" s="16">
        <f t="shared" ca="1" si="21"/>
        <v>9</v>
      </c>
      <c r="BL35" s="16">
        <f t="shared" ca="1" si="42"/>
        <v>-7</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6</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3</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10</v>
      </c>
      <c r="AS38" s="36">
        <f t="shared" ca="1" si="127"/>
        <v>2</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Visitante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1</v>
      </c>
      <c r="AD39" s="51">
        <v>2</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6</v>
      </c>
      <c r="AS39" s="39">
        <f t="shared" ca="1" si="127"/>
        <v>4</v>
      </c>
      <c r="AT39" s="43">
        <f t="shared" ca="1" si="127"/>
        <v>2</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0</v>
      </c>
      <c r="AD40" s="51">
        <v>4</v>
      </c>
      <c r="AE40" s="595" t="e" cm="1" vm="19">
        <f t="array" aca="1" ref="AE40" ca="1">Ver_flag_visit</f>
        <v>#VALUE!</v>
      </c>
      <c r="AF40" s="32" t="str">
        <f ca="1">A39</f>
        <v>Ivory Coast</v>
      </c>
      <c r="AG40" s="323">
        <f t="shared" si="124"/>
        <v>1</v>
      </c>
      <c r="AH40" s="195">
        <v>55</v>
      </c>
      <c r="AI40" s="181" t="str">
        <f t="shared" si="128"/>
        <v>3E</v>
      </c>
      <c r="AJ40" s="42">
        <v>3</v>
      </c>
      <c r="AK40" s="602" t="e" cm="1" vm="18">
        <f t="array" aca="1" ref="AK40" ca="1">Ver_flag_visit</f>
        <v>#VALUE!</v>
      </c>
      <c r="AL40" s="37" t="str">
        <f ca="1">IFERROR(INDEX($BD$6:$BD$53,MATCH(AI40,$BN$6:$BN$53,0)),"")</f>
        <v>Curaçao</v>
      </c>
      <c r="AM40" s="38">
        <f t="shared" ca="1" si="127"/>
        <v>3</v>
      </c>
      <c r="AN40" s="39">
        <f t="shared" ca="1" si="127"/>
        <v>3</v>
      </c>
      <c r="AO40" s="39">
        <f t="shared" ca="1" si="127"/>
        <v>1</v>
      </c>
      <c r="AP40" s="39">
        <f t="shared" ca="1" si="127"/>
        <v>0</v>
      </c>
      <c r="AQ40" s="39">
        <f t="shared" ca="1" si="127"/>
        <v>2</v>
      </c>
      <c r="AR40" s="39">
        <f t="shared" ca="1" si="127"/>
        <v>2</v>
      </c>
      <c r="AS40" s="39">
        <f t="shared" ca="1" si="127"/>
        <v>10</v>
      </c>
      <c r="AT40" s="43">
        <f t="shared" ca="1" si="127"/>
        <v>-8</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9</v>
      </c>
      <c r="BL40" s="16">
        <f t="shared" ca="1" si="42"/>
        <v>-9</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20">
        <f t="array" aca="1" ref="AK41" ca="1">Ver_flag_visit</f>
        <v>#VALUE!</v>
      </c>
      <c r="AL41" s="45" t="str">
        <f ca="1">IFERROR(INDEX($BD$6:$BD$53,MATCH(AI41,$BN$6:$BN$53,0)),"")</f>
        <v>Ecuador</v>
      </c>
      <c r="AM41" s="46">
        <f t="shared" ca="1" si="127"/>
        <v>1</v>
      </c>
      <c r="AN41" s="47">
        <f t="shared" ca="1" si="127"/>
        <v>3</v>
      </c>
      <c r="AO41" s="47">
        <f t="shared" ca="1" si="127"/>
        <v>0</v>
      </c>
      <c r="AP41" s="47">
        <f t="shared" ca="1" si="127"/>
        <v>1</v>
      </c>
      <c r="AQ41" s="47">
        <f t="shared" ca="1" si="127"/>
        <v>2</v>
      </c>
      <c r="AR41" s="47">
        <f t="shared" ca="1" si="127"/>
        <v>3</v>
      </c>
      <c r="AS41" s="47">
        <f t="shared" ca="1" si="127"/>
        <v>5</v>
      </c>
      <c r="AT41" s="48">
        <f t="shared" ca="1" si="127"/>
        <v>-2</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6</v>
      </c>
      <c r="BK41" s="16">
        <f t="shared" ca="1" si="21"/>
        <v>3</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10</v>
      </c>
      <c r="BK42" s="16">
        <f t="shared" ca="1" si="21"/>
        <v>1</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6</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3</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9</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Empate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8</v>
      </c>
      <c r="BK46" s="16">
        <f t="shared" ca="1" si="21"/>
        <v>2</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6</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4">
        <f t="array" aca="1" ref="AB47" ca="1">Ver_flag_local</f>
        <v>#VALUE!</v>
      </c>
      <c r="AC47" s="50">
        <v>0</v>
      </c>
      <c r="AD47" s="51">
        <v>3</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6</v>
      </c>
      <c r="AS47" s="39">
        <f t="shared" ca="1" si="147"/>
        <v>3</v>
      </c>
      <c r="AT47" s="43">
        <f t="shared" ca="1" si="147"/>
        <v>3</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1</v>
      </c>
      <c r="BK47" s="16">
        <f t="shared" ca="1" si="21"/>
        <v>7</v>
      </c>
      <c r="BL47" s="16">
        <f t="shared" ca="1" si="42"/>
        <v>-6</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2</v>
      </c>
      <c r="AD48" s="51">
        <v>1</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4</v>
      </c>
      <c r="BK48" s="16">
        <f t="shared" ca="1" si="21"/>
        <v>7</v>
      </c>
      <c r="BL48" s="16">
        <f t="shared" ca="1" si="42"/>
        <v>-3</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0</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8</v>
      </c>
      <c r="AT49" s="48">
        <f t="shared" ca="1" si="147"/>
        <v>-8</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1</v>
      </c>
      <c r="BL50" s="16">
        <f t="shared" ca="1" si="42"/>
        <v>8</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4</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0</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58"/>
      <c r="X53" s="24">
        <f ca="1">Horarios!C53</f>
        <v>46189.125</v>
      </c>
      <c r="Y53" s="25">
        <f ca="1">Horarios!C53</f>
        <v>46189.125</v>
      </c>
      <c r="Z53" s="26" t="str">
        <f>$Z$4</f>
        <v>R1</v>
      </c>
      <c r="AA53" s="27" t="str">
        <f ca="1">A55</f>
        <v>Iran</v>
      </c>
      <c r="AB53" s="49" t="e" cm="1" vm="27">
        <f t="array" aca="1" ref="AB53" ca="1">Ver_flag_local</f>
        <v>#VALUE!</v>
      </c>
      <c r="AC53" s="50">
        <v>2</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58"/>
      <c r="X54" s="24">
        <f ca="1">Horarios!C54</f>
        <v>46194.875</v>
      </c>
      <c r="Y54" s="25">
        <f ca="1">Horarios!C54</f>
        <v>46194.875</v>
      </c>
      <c r="Z54" s="26" t="str">
        <f>$Z$6</f>
        <v>R2</v>
      </c>
      <c r="AA54" s="27" t="str">
        <f ca="1">A53</f>
        <v>Belgium</v>
      </c>
      <c r="AB54" s="49" t="e" cm="1" vm="25">
        <f t="array" aca="1" ref="AB54" ca="1">Ver_flag_local</f>
        <v>#VALUE!</v>
      </c>
      <c r="AC54" s="50">
        <v>1</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58"/>
      <c r="X55" s="24">
        <f ca="1">Horarios!C55</f>
        <v>46195.125</v>
      </c>
      <c r="Y55" s="25">
        <f ca="1">Horarios!C55</f>
        <v>46195.125</v>
      </c>
      <c r="Z55" s="26" t="str">
        <f>$Z$6</f>
        <v>R2</v>
      </c>
      <c r="AA55" s="27" t="str">
        <f ca="1">A56</f>
        <v>New Zealand</v>
      </c>
      <c r="AB55" s="49" t="e" cm="1" vm="28">
        <f t="array" aca="1" ref="AB55" ca="1">Ver_flag_local</f>
        <v>#VALUE!</v>
      </c>
      <c r="AC55" s="50">
        <v>1</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Iran</v>
      </c>
      <c r="AM55" s="38">
        <f t="shared" ca="1" si="165"/>
        <v>4</v>
      </c>
      <c r="AN55" s="39">
        <f t="shared" ca="1" si="165"/>
        <v>3</v>
      </c>
      <c r="AO55" s="39">
        <f t="shared" ca="1" si="165"/>
        <v>1</v>
      </c>
      <c r="AP55" s="39">
        <f t="shared" ca="1" si="165"/>
        <v>1</v>
      </c>
      <c r="AQ55" s="39">
        <f t="shared" ca="1" si="165"/>
        <v>1</v>
      </c>
      <c r="AR55" s="39">
        <f t="shared" ca="1" si="165"/>
        <v>3</v>
      </c>
      <c r="AS55" s="39">
        <f t="shared" ca="1" si="165"/>
        <v>2</v>
      </c>
      <c r="AT55" s="43">
        <f t="shared" ca="1" si="165"/>
        <v>1</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4</v>
      </c>
      <c r="AS56" s="39">
        <f t="shared" ca="1" si="165"/>
        <v>4</v>
      </c>
      <c r="AT56" s="43">
        <f t="shared" ca="1" si="165"/>
        <v>0</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4</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8</v>
      </c>
      <c r="AT57" s="48">
        <f t="shared" ca="1" si="165"/>
        <v>-7</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0</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0</v>
      </c>
      <c r="BV58" s="16">
        <f t="shared" ref="BV58:BV69" ca="1" si="177">BS58+COUNTIFS(BT$58:BT$69,BT58,BU$58:BU$69,"&gt;"&amp;BU58)</f>
        <v>2</v>
      </c>
      <c r="BW58" s="16" t="str">
        <f t="shared" ref="BW58:BW69" ca="1" si="178">IF(COUNTIF(BV$58:BV$69,BV58)=1,"-","Pos. "&amp;BV58&amp;" ("&amp;COUNTIF(BV$58:BV$69,BV58)&amp;")")</f>
        <v>Pos. 2 (2)</v>
      </c>
      <c r="BX58" s="16">
        <f t="shared" ref="BX58:BX69" ca="1" si="179">IF(BW58="-","-",BJ58)</f>
        <v>4</v>
      </c>
      <c r="BY58" s="16">
        <f t="shared" ref="BY58:BY69" ca="1" si="180">BV58+COUNTIFS(BW$58:BW$69,BW58,BX$58:BX$69,"&gt;"&amp;BX58)</f>
        <v>2</v>
      </c>
      <c r="BZ58" s="16" t="str">
        <f t="shared" ref="BZ58:BZ69" ca="1" si="181">IF(COUNTIF(BY$58:BY$69,BY58)=1,"-","Pos. "&amp;BY58&amp;" ("&amp;COUNTIF(BY$58:BY$69,BY58)&amp;")")</f>
        <v>Pos. 2 (2)</v>
      </c>
      <c r="CA58" s="16">
        <f t="shared" ref="CA58:CA69" ca="1" si="182">IF(BZ58="-","-",COUNTIF($BD$58:$BD$69,"&gt;"&amp;BD58))</f>
        <v>7</v>
      </c>
      <c r="CB58" s="16">
        <f ca="1">BY58+COUNTIFS(BZ$58:BZ$69,BZ58,CA$58:CA$69,"&gt;"&amp;CA58)</f>
        <v>2</v>
      </c>
      <c r="CC58" s="16"/>
      <c r="CD58" s="16">
        <f t="shared" ref="CD58:CD69" ca="1" si="183">IF(OR(INDEX($AW$102:$AW$113,MATCH($BD58,$AV$102:$AV$113,0))="",BZ58="-"),CB58,INDEX($AW$102:$AW$113,MATCH($BD58,$AV$102:$AV$113,0))+CB58/1000)</f>
        <v>2</v>
      </c>
      <c r="CE58" s="16">
        <f ca="1">IF(BZ58="-","-",COUNTIF(CD$58:CD$69,"&lt;"&amp;CD58))</f>
        <v>1</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Sweden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3</v>
      </c>
      <c r="BK59" s="16">
        <f t="shared" ca="1" si="173"/>
        <v>5</v>
      </c>
      <c r="BL59" s="16">
        <f t="shared" ref="BL59:BL69" ca="1" si="190">+BJ59-BK59</f>
        <v>-2</v>
      </c>
      <c r="BM59" s="16">
        <f t="shared" ref="BM59:BM69" ca="1" si="191">CB59</f>
        <v>7</v>
      </c>
      <c r="BN59" s="16">
        <f t="shared" ref="BN59:BN69" ca="1" si="192">CF59</f>
        <v>7</v>
      </c>
      <c r="BO59" s="16" t="str">
        <f t="shared" si="174"/>
        <v>4B</v>
      </c>
      <c r="BP59" s="16"/>
      <c r="BQ59" s="16"/>
      <c r="BR59" s="16">
        <f t="shared" ca="1" si="175"/>
        <v>3</v>
      </c>
      <c r="BS59" s="16">
        <f t="shared" ref="BS59:BS69" ca="1" si="193">COUNTIFS(BR$58:BR$69,"&gt;"&amp;BR59)+1</f>
        <v>5</v>
      </c>
      <c r="BT59" s="16" t="str">
        <f t="shared" ref="BT59:BT69" ca="1" si="194">IF(COUNTIF(BS$58:BS$69,BS59)=1,"-","Pos. "&amp;BS59&amp;" ("&amp;COUNTIF(BS$58:BS$69,BS59)&amp;")")</f>
        <v>Pos. 5 (8)</v>
      </c>
      <c r="BU59" s="16">
        <f t="shared" ca="1" si="176"/>
        <v>-2</v>
      </c>
      <c r="BV59" s="16">
        <f t="shared" ca="1" si="177"/>
        <v>7</v>
      </c>
      <c r="BW59" s="16" t="str">
        <f t="shared" ca="1" si="178"/>
        <v>Pos. 7 (2)</v>
      </c>
      <c r="BX59" s="16">
        <f t="shared" ca="1" si="179"/>
        <v>3</v>
      </c>
      <c r="BY59" s="16">
        <f t="shared" ca="1" si="180"/>
        <v>7</v>
      </c>
      <c r="BZ59" s="16" t="str">
        <f t="shared" ca="1" si="181"/>
        <v>-</v>
      </c>
      <c r="CA59" s="16" t="str">
        <f t="shared" ca="1" si="182"/>
        <v>-</v>
      </c>
      <c r="CB59" s="16">
        <f t="shared" ref="CB59:CB68" ca="1" si="195">BY59+COUNTIFS(BZ$58:BZ$69,BZ59,CA$58:CA$69,"&gt;"&amp;CA59)</f>
        <v>7</v>
      </c>
      <c r="CC59" s="16"/>
      <c r="CD59" s="16">
        <f t="shared" ca="1" si="183"/>
        <v>7</v>
      </c>
      <c r="CE59" s="16" t="str">
        <f t="shared" ref="CE59:CE69" ca="1" si="196">IF(BZ59="-","-",COUNTIF(CD$58:CD$69,"&lt;"&amp;CD59))</f>
        <v>-</v>
      </c>
      <c r="CF59" s="16">
        <f t="shared" ref="CF59:CF69" ca="1" si="197">BY59+COUNTIFS(BZ$58:BZ$69,BZ59,CE$58:CE$69,"&lt;"&amp;CE59)</f>
        <v>7</v>
      </c>
      <c r="DJ59" s="16">
        <f t="shared" ca="1" si="184"/>
        <v>2</v>
      </c>
      <c r="DK59" s="16"/>
      <c r="DL59" s="16">
        <f t="shared" ca="1" si="185"/>
        <v>2</v>
      </c>
      <c r="DM59" s="16" t="str">
        <f t="shared" ca="1" si="186"/>
        <v>2.2</v>
      </c>
      <c r="DN59" s="16" t="e" cm="1" vm="29">
        <f t="array" aca="1" ref="DN59" ca="1">OFFSET(Horarios!$P$3,DJ59-1,0,DL59,1)</f>
        <v>#VALUE!</v>
      </c>
      <c r="DO59" s="16"/>
      <c r="DP59" s="16">
        <v>2</v>
      </c>
      <c r="DQ59" s="16" t="str">
        <f t="shared" ref="DQ59:DQ69" ca="1" si="198">INDEX($BD$58:$BD$69,MATCH(DP59,$BM$58:$BM$69,0))</f>
        <v>Czech Republic</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5</v>
      </c>
      <c r="BN60" s="16">
        <f t="shared" ca="1" si="192"/>
        <v>5</v>
      </c>
      <c r="BO60" s="16" t="str">
        <f t="shared" si="174"/>
        <v>4C</v>
      </c>
      <c r="BP60" s="16"/>
      <c r="BQ60" s="16"/>
      <c r="BR60" s="16">
        <f t="shared" ca="1" si="175"/>
        <v>3</v>
      </c>
      <c r="BS60" s="16">
        <f t="shared" ca="1" si="193"/>
        <v>5</v>
      </c>
      <c r="BT60" s="16" t="str">
        <f t="shared" ca="1" si="194"/>
        <v>Pos. 5 (8)</v>
      </c>
      <c r="BU60" s="16">
        <f t="shared" ca="1" si="176"/>
        <v>-1</v>
      </c>
      <c r="BV60" s="16">
        <f t="shared" ca="1" si="177"/>
        <v>5</v>
      </c>
      <c r="BW60" s="16" t="str">
        <f t="shared" ca="1" si="178"/>
        <v>Pos. 5 (2)</v>
      </c>
      <c r="BX60" s="16">
        <f t="shared" ca="1" si="179"/>
        <v>3</v>
      </c>
      <c r="BY60" s="16">
        <f t="shared" ca="1" si="180"/>
        <v>5</v>
      </c>
      <c r="BZ60" s="16" t="str">
        <f t="shared" ca="1" si="181"/>
        <v>Pos. 5 (2)</v>
      </c>
      <c r="CA60" s="16">
        <f t="shared" ca="1" si="182"/>
        <v>3</v>
      </c>
      <c r="CB60" s="16">
        <f t="shared" ca="1" si="195"/>
        <v>5</v>
      </c>
      <c r="CC60" s="16"/>
      <c r="CD60" s="16">
        <f t="shared" ca="1" si="183"/>
        <v>5</v>
      </c>
      <c r="CE60" s="16">
        <f t="shared" ca="1" si="196"/>
        <v>4</v>
      </c>
      <c r="CF60" s="16">
        <f t="shared" ca="1" si="197"/>
        <v>5</v>
      </c>
      <c r="DJ60" s="16">
        <f t="shared" ca="1" si="184"/>
        <v>2</v>
      </c>
      <c r="DK60" s="16"/>
      <c r="DL60" s="16">
        <f t="shared" ca="1" si="185"/>
        <v>2</v>
      </c>
      <c r="DM60" s="16" t="str">
        <f t="shared" ca="1" si="186"/>
        <v>2.2</v>
      </c>
      <c r="DN60" s="16" t="e" cm="1" vm="29">
        <f t="array" aca="1" ref="DN60" ca="1">OFFSET(Horarios!$P$3,DJ60-1,0,DL60,1)</f>
        <v>#VALUE!</v>
      </c>
      <c r="DO60" s="16"/>
      <c r="DP60" s="16">
        <v>3</v>
      </c>
      <c r="DQ60" s="16" t="str">
        <f t="shared" ca="1" si="198"/>
        <v>Egypt</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3</v>
      </c>
      <c r="BF61" s="16">
        <f t="shared" ca="1" si="189"/>
        <v>3</v>
      </c>
      <c r="BG61" s="16">
        <f t="shared" ca="1" si="169"/>
        <v>1</v>
      </c>
      <c r="BH61" s="16">
        <f t="shared" ca="1" si="170"/>
        <v>0</v>
      </c>
      <c r="BI61" s="16">
        <f t="shared" ca="1" si="171"/>
        <v>2</v>
      </c>
      <c r="BJ61" s="16">
        <f t="shared" ca="1" si="172"/>
        <v>2</v>
      </c>
      <c r="BK61" s="16">
        <f t="shared" ca="1" si="173"/>
        <v>4</v>
      </c>
      <c r="BL61" s="16">
        <f t="shared" ca="1" si="190"/>
        <v>-2</v>
      </c>
      <c r="BM61" s="16">
        <f t="shared" ca="1" si="191"/>
        <v>8</v>
      </c>
      <c r="BN61" s="16">
        <f t="shared" ca="1" si="192"/>
        <v>8</v>
      </c>
      <c r="BO61" s="16" t="str">
        <f t="shared" si="174"/>
        <v>4D</v>
      </c>
      <c r="BP61" s="16"/>
      <c r="BQ61" s="16"/>
      <c r="BR61" s="16">
        <f t="shared" ca="1" si="175"/>
        <v>3</v>
      </c>
      <c r="BS61" s="16">
        <f t="shared" ca="1" si="193"/>
        <v>5</v>
      </c>
      <c r="BT61" s="16" t="str">
        <f t="shared" ca="1" si="194"/>
        <v>Pos. 5 (8)</v>
      </c>
      <c r="BU61" s="16">
        <f t="shared" ca="1" si="176"/>
        <v>-2</v>
      </c>
      <c r="BV61" s="16">
        <f t="shared" ca="1" si="177"/>
        <v>7</v>
      </c>
      <c r="BW61" s="16" t="str">
        <f t="shared" ca="1" si="178"/>
        <v>Pos. 7 (2)</v>
      </c>
      <c r="BX61" s="16">
        <f t="shared" ca="1" si="179"/>
        <v>2</v>
      </c>
      <c r="BY61" s="16">
        <f t="shared" ca="1" si="180"/>
        <v>8</v>
      </c>
      <c r="BZ61" s="16" t="str">
        <f t="shared" ca="1" si="181"/>
        <v>-</v>
      </c>
      <c r="CA61" s="16" t="str">
        <f t="shared" ca="1" si="182"/>
        <v>-</v>
      </c>
      <c r="CB61" s="16">
        <f t="shared" ca="1" si="195"/>
        <v>8</v>
      </c>
      <c r="CC61" s="16"/>
      <c r="CD61" s="16">
        <f t="shared" ca="1" si="183"/>
        <v>8</v>
      </c>
      <c r="CE61" s="16" t="str">
        <f t="shared" ca="1" si="196"/>
        <v>-</v>
      </c>
      <c r="CF61" s="16">
        <f t="shared" ca="1" si="197"/>
        <v>8</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Ghana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1</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3</v>
      </c>
      <c r="BF62" s="16">
        <f t="shared" ca="1" si="189"/>
        <v>3</v>
      </c>
      <c r="BG62" s="16">
        <f t="shared" ca="1" si="169"/>
        <v>1</v>
      </c>
      <c r="BH62" s="16">
        <f t="shared" ca="1" si="170"/>
        <v>0</v>
      </c>
      <c r="BI62" s="16">
        <f t="shared" ca="1" si="171"/>
        <v>2</v>
      </c>
      <c r="BJ62" s="16">
        <f t="shared" ca="1" si="172"/>
        <v>2</v>
      </c>
      <c r="BK62" s="16">
        <f t="shared" ca="1" si="173"/>
        <v>10</v>
      </c>
      <c r="BL62" s="16">
        <f t="shared" ca="1" si="190"/>
        <v>-8</v>
      </c>
      <c r="BM62" s="16">
        <f t="shared" ca="1" si="191"/>
        <v>12</v>
      </c>
      <c r="BN62" s="16">
        <f t="shared" ca="1" si="192"/>
        <v>12</v>
      </c>
      <c r="BO62" s="16" t="str">
        <f t="shared" si="174"/>
        <v>4E</v>
      </c>
      <c r="BP62" s="16"/>
      <c r="BQ62" s="16"/>
      <c r="BR62" s="16">
        <f t="shared" ca="1" si="175"/>
        <v>3</v>
      </c>
      <c r="BS62" s="16">
        <f t="shared" ca="1" si="193"/>
        <v>5</v>
      </c>
      <c r="BT62" s="16" t="str">
        <f t="shared" ca="1" si="194"/>
        <v>Pos. 5 (8)</v>
      </c>
      <c r="BU62" s="16">
        <f t="shared" ca="1" si="176"/>
        <v>-8</v>
      </c>
      <c r="BV62" s="16">
        <f t="shared" ca="1" si="177"/>
        <v>12</v>
      </c>
      <c r="BW62" s="16" t="str">
        <f t="shared" ca="1" si="178"/>
        <v>-</v>
      </c>
      <c r="BX62" s="16" t="str">
        <f t="shared" ca="1" si="179"/>
        <v>-</v>
      </c>
      <c r="BY62" s="16">
        <f t="shared" ca="1" si="180"/>
        <v>12</v>
      </c>
      <c r="BZ62" s="16" t="str">
        <f t="shared" ca="1" si="181"/>
        <v>-</v>
      </c>
      <c r="CA62" s="16" t="str">
        <f t="shared" ca="1" si="182"/>
        <v>-</v>
      </c>
      <c r="CB62" s="16">
        <f t="shared" ca="1" si="195"/>
        <v>12</v>
      </c>
      <c r="CC62" s="16"/>
      <c r="CD62" s="16">
        <f t="shared" ca="1" si="183"/>
        <v>12</v>
      </c>
      <c r="CE62" s="16" t="str">
        <f t="shared" ca="1" si="196"/>
        <v>-</v>
      </c>
      <c r="CF62" s="16">
        <f t="shared" ca="1" si="197"/>
        <v>12</v>
      </c>
      <c r="DJ62" s="16">
        <f t="shared" ca="1" si="184"/>
        <v>5</v>
      </c>
      <c r="DK62" s="16"/>
      <c r="DL62" s="16">
        <f t="shared" ca="1" si="185"/>
        <v>2</v>
      </c>
      <c r="DM62" s="16" t="str">
        <f t="shared" ca="1" si="186"/>
        <v>5.2</v>
      </c>
      <c r="DN62" s="16" t="e" cm="1" vm="29">
        <f t="array" aca="1" ref="DN62" ca="1">OFFSET(Horarios!$P$3,DJ62-1,0,DL62,1)</f>
        <v>#VALUE!</v>
      </c>
      <c r="DO62" s="16"/>
      <c r="DP62" s="16">
        <v>5</v>
      </c>
      <c r="DQ62" s="16" t="str">
        <f t="shared" ca="1" si="198"/>
        <v>Scotland</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3">
        <f t="array" aca="1" ref="AB63" ca="1">Ver_flag_local</f>
        <v>#VALUE!</v>
      </c>
      <c r="AC63" s="50">
        <v>3</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3</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1</v>
      </c>
      <c r="BN63" s="16">
        <f t="shared" ca="1" si="192"/>
        <v>1</v>
      </c>
      <c r="BO63" s="16" t="str">
        <f t="shared" si="174"/>
        <v>4F</v>
      </c>
      <c r="BP63" s="16"/>
      <c r="BQ63" s="16"/>
      <c r="BR63" s="16">
        <f t="shared" ca="1" si="175"/>
        <v>4</v>
      </c>
      <c r="BS63" s="16">
        <f t="shared" ca="1" si="193"/>
        <v>1</v>
      </c>
      <c r="BT63" s="16" t="str">
        <f t="shared" ca="1" si="194"/>
        <v>Pos. 1 (4)</v>
      </c>
      <c r="BU63" s="16">
        <f t="shared" ca="1" si="176"/>
        <v>1</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5</v>
      </c>
      <c r="DK63" s="16"/>
      <c r="DL63" s="16">
        <f t="shared" ca="1" si="185"/>
        <v>2</v>
      </c>
      <c r="DM63" s="16" t="str">
        <f t="shared" ca="1" si="186"/>
        <v>5.2</v>
      </c>
      <c r="DN63" s="16" t="e" cm="1" vm="29">
        <f t="array" aca="1" ref="DN63" ca="1">OFFSET(Horarios!$P$3,DJ63-1,0,DL63,1)</f>
        <v>#VALUE!</v>
      </c>
      <c r="DO63" s="16"/>
      <c r="DP63" s="16">
        <v>6</v>
      </c>
      <c r="DQ63" s="16" t="str">
        <f t="shared" ca="1" si="198"/>
        <v>Senegal</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1</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6</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4</v>
      </c>
      <c r="BK64" s="16">
        <f t="shared" ca="1" si="173"/>
        <v>4</v>
      </c>
      <c r="BL64" s="16">
        <f t="shared" ca="1" si="190"/>
        <v>0</v>
      </c>
      <c r="BM64" s="16">
        <f t="shared" ca="1" si="191"/>
        <v>3</v>
      </c>
      <c r="BN64" s="16">
        <f t="shared" ca="1" si="192"/>
        <v>3</v>
      </c>
      <c r="BO64" s="16" t="str">
        <f t="shared" si="174"/>
        <v>4G</v>
      </c>
      <c r="BP64" s="16"/>
      <c r="BQ64" s="16"/>
      <c r="BR64" s="16">
        <f t="shared" ca="1" si="175"/>
        <v>4</v>
      </c>
      <c r="BS64" s="16">
        <f t="shared" ca="1" si="193"/>
        <v>1</v>
      </c>
      <c r="BT64" s="16" t="str">
        <f t="shared" ca="1" si="194"/>
        <v>Pos. 1 (4)</v>
      </c>
      <c r="BU64" s="16">
        <f t="shared" ca="1" si="176"/>
        <v>0</v>
      </c>
      <c r="BV64" s="16">
        <f t="shared" ca="1" si="177"/>
        <v>2</v>
      </c>
      <c r="BW64" s="16" t="str">
        <f t="shared" ca="1" si="178"/>
        <v>Pos. 2 (2)</v>
      </c>
      <c r="BX64" s="16">
        <f t="shared" ca="1" si="179"/>
        <v>4</v>
      </c>
      <c r="BY64" s="16">
        <f t="shared" ca="1" si="180"/>
        <v>2</v>
      </c>
      <c r="BZ64" s="16" t="str">
        <f t="shared" ca="1" si="181"/>
        <v>Pos. 2 (2)</v>
      </c>
      <c r="CA64" s="16">
        <f t="shared" ca="1" si="182"/>
        <v>6</v>
      </c>
      <c r="CB64" s="16">
        <f t="shared" ca="1" si="195"/>
        <v>3</v>
      </c>
      <c r="CC64" s="16"/>
      <c r="CD64" s="16">
        <f t="shared" ca="1" si="183"/>
        <v>3</v>
      </c>
      <c r="CE64" s="16">
        <f t="shared" ca="1" si="196"/>
        <v>2</v>
      </c>
      <c r="CF64" s="16">
        <f t="shared" ca="1" si="197"/>
        <v>3</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Bosnia and Herzegovina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2</v>
      </c>
      <c r="AS65" s="47">
        <f t="shared" ca="1" si="215"/>
        <v>9</v>
      </c>
      <c r="AT65" s="48">
        <f t="shared" ca="1" si="215"/>
        <v>-7</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6</v>
      </c>
      <c r="BL65" s="16">
        <f t="shared" ca="1" si="190"/>
        <v>-4</v>
      </c>
      <c r="BM65" s="16">
        <f t="shared" ca="1" si="191"/>
        <v>11</v>
      </c>
      <c r="BN65" s="16">
        <f t="shared" ca="1" si="192"/>
        <v>11</v>
      </c>
      <c r="BO65" s="16" t="str">
        <f t="shared" si="174"/>
        <v>4H</v>
      </c>
      <c r="BP65" s="16"/>
      <c r="BQ65" s="16"/>
      <c r="BR65" s="16">
        <f t="shared" ca="1" si="175"/>
        <v>3</v>
      </c>
      <c r="BS65" s="16">
        <f t="shared" ca="1" si="193"/>
        <v>5</v>
      </c>
      <c r="BT65" s="16" t="str">
        <f t="shared" ca="1" si="194"/>
        <v>Pos. 5 (8)</v>
      </c>
      <c r="BU65" s="16">
        <f t="shared" ca="1" si="176"/>
        <v>-4</v>
      </c>
      <c r="BV65" s="16">
        <f t="shared" ca="1" si="177"/>
        <v>11</v>
      </c>
      <c r="BW65" s="16" t="str">
        <f t="shared" ca="1" si="178"/>
        <v>-</v>
      </c>
      <c r="BX65" s="16" t="str">
        <f t="shared" ca="1" si="179"/>
        <v>-</v>
      </c>
      <c r="BY65" s="16">
        <f t="shared" ca="1" si="180"/>
        <v>11</v>
      </c>
      <c r="BZ65" s="16" t="str">
        <f t="shared" ca="1" si="181"/>
        <v>-</v>
      </c>
      <c r="CA65" s="16" t="str">
        <f t="shared" ca="1" si="182"/>
        <v>-</v>
      </c>
      <c r="CB65" s="16">
        <f t="shared" ca="1" si="195"/>
        <v>11</v>
      </c>
      <c r="CC65" s="16"/>
      <c r="CD65" s="16">
        <f t="shared" ca="1" si="183"/>
        <v>11</v>
      </c>
      <c r="CE65" s="16" t="str">
        <f t="shared" ca="1" si="196"/>
        <v>-</v>
      </c>
      <c r="CF65" s="16">
        <f t="shared" ca="1" si="197"/>
        <v>11</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Australia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6</v>
      </c>
      <c r="BN66" s="16">
        <f t="shared" ca="1" si="192"/>
        <v>6</v>
      </c>
      <c r="BO66" s="16" t="str">
        <f t="shared" si="174"/>
        <v>4I</v>
      </c>
      <c r="BP66" s="16"/>
      <c r="BQ66" s="16"/>
      <c r="BR66" s="16">
        <f t="shared" ca="1" si="175"/>
        <v>3</v>
      </c>
      <c r="BS66" s="16">
        <f t="shared" ca="1" si="193"/>
        <v>5</v>
      </c>
      <c r="BT66" s="16" t="str">
        <f t="shared" ca="1" si="194"/>
        <v>Pos. 5 (8)</v>
      </c>
      <c r="BU66" s="16">
        <f t="shared" ca="1" si="176"/>
        <v>-1</v>
      </c>
      <c r="BV66" s="16">
        <f t="shared" ca="1" si="177"/>
        <v>5</v>
      </c>
      <c r="BW66" s="16" t="str">
        <f t="shared" ca="1" si="178"/>
        <v>Pos. 5 (2)</v>
      </c>
      <c r="BX66" s="16">
        <f t="shared" ca="1" si="179"/>
        <v>3</v>
      </c>
      <c r="BY66" s="16">
        <f t="shared" ca="1" si="180"/>
        <v>5</v>
      </c>
      <c r="BZ66" s="16" t="str">
        <f t="shared" ca="1" si="181"/>
        <v>Pos. 5 (2)</v>
      </c>
      <c r="CA66" s="16">
        <f t="shared" ca="1" si="182"/>
        <v>2</v>
      </c>
      <c r="CB66" s="16">
        <f t="shared" ca="1" si="195"/>
        <v>6</v>
      </c>
      <c r="CC66" s="16"/>
      <c r="CD66" s="16">
        <f t="shared" ca="1" si="183"/>
        <v>6</v>
      </c>
      <c r="CE66" s="16">
        <f t="shared" ca="1" si="196"/>
        <v>5</v>
      </c>
      <c r="CF66" s="16">
        <f t="shared" ca="1" si="197"/>
        <v>6</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Uzbekistan</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6</v>
      </c>
      <c r="BL67" s="16">
        <f t="shared" ca="1" si="190"/>
        <v>-3</v>
      </c>
      <c r="BM67" s="16">
        <f t="shared" ca="1" si="191"/>
        <v>10</v>
      </c>
      <c r="BN67" s="16">
        <f t="shared" ca="1" si="192"/>
        <v>10</v>
      </c>
      <c r="BO67" s="16" t="str">
        <f t="shared" si="174"/>
        <v>4J</v>
      </c>
      <c r="BP67" s="16"/>
      <c r="BQ67" s="16"/>
      <c r="BR67" s="16">
        <f t="shared" ca="1" si="175"/>
        <v>3</v>
      </c>
      <c r="BS67" s="16">
        <f t="shared" ca="1" si="193"/>
        <v>5</v>
      </c>
      <c r="BT67" s="16" t="str">
        <f t="shared" ca="1" si="194"/>
        <v>Pos. 5 (8)</v>
      </c>
      <c r="BU67" s="16">
        <f t="shared" ca="1" si="176"/>
        <v>-3</v>
      </c>
      <c r="BV67" s="16">
        <f t="shared" ca="1" si="177"/>
        <v>9</v>
      </c>
      <c r="BW67" s="16" t="str">
        <f t="shared" ca="1" si="178"/>
        <v>Pos. 9 (2)</v>
      </c>
      <c r="BX67" s="16">
        <f t="shared" ca="1" si="179"/>
        <v>3</v>
      </c>
      <c r="BY67" s="16">
        <f t="shared" ca="1" si="180"/>
        <v>10</v>
      </c>
      <c r="BZ67" s="16" t="str">
        <f t="shared" ca="1" si="181"/>
        <v>-</v>
      </c>
      <c r="CA67" s="16" t="str">
        <f t="shared" ca="1" si="182"/>
        <v>-</v>
      </c>
      <c r="CB67" s="16">
        <f t="shared" ca="1" si="195"/>
        <v>10</v>
      </c>
      <c r="CC67" s="16"/>
      <c r="CD67" s="16">
        <f t="shared" ca="1" si="183"/>
        <v>10</v>
      </c>
      <c r="CE67" s="16" t="str">
        <f t="shared" ca="1" si="196"/>
        <v>-</v>
      </c>
      <c r="CF67" s="16">
        <f t="shared" ca="1" si="197"/>
        <v>10</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Algeria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46"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4</v>
      </c>
      <c r="BK68" s="16">
        <f t="shared" ca="1" si="173"/>
        <v>7</v>
      </c>
      <c r="BL68" s="16">
        <f t="shared" ca="1" si="190"/>
        <v>-3</v>
      </c>
      <c r="BM68" s="16">
        <f t="shared" ca="1" si="191"/>
        <v>9</v>
      </c>
      <c r="BN68" s="16">
        <f t="shared" ca="1" si="192"/>
        <v>9</v>
      </c>
      <c r="BO68" s="16" t="str">
        <f t="shared" si="174"/>
        <v>4K</v>
      </c>
      <c r="BP68" s="16"/>
      <c r="BQ68" s="16"/>
      <c r="BR68" s="16">
        <f t="shared" ca="1" si="175"/>
        <v>3</v>
      </c>
      <c r="BS68" s="16">
        <f t="shared" ca="1" si="193"/>
        <v>5</v>
      </c>
      <c r="BT68" s="16" t="str">
        <f t="shared" ca="1" si="194"/>
        <v>Pos. 5 (8)</v>
      </c>
      <c r="BU68" s="16">
        <f t="shared" ca="1" si="176"/>
        <v>-3</v>
      </c>
      <c r="BV68" s="16">
        <f t="shared" ca="1" si="177"/>
        <v>9</v>
      </c>
      <c r="BW68" s="16" t="str">
        <f t="shared" ca="1" si="178"/>
        <v>Pos. 9 (2)</v>
      </c>
      <c r="BX68" s="16">
        <f t="shared" ca="1" si="179"/>
        <v>4</v>
      </c>
      <c r="BY68" s="16">
        <f t="shared" ca="1" si="180"/>
        <v>9</v>
      </c>
      <c r="BZ68" s="16" t="str">
        <f t="shared" ca="1" si="181"/>
        <v>-</v>
      </c>
      <c r="CA68" s="16" t="str">
        <f t="shared" ca="1" si="182"/>
        <v>-</v>
      </c>
      <c r="CB68" s="16">
        <f t="shared" ca="1" si="195"/>
        <v>9</v>
      </c>
      <c r="CC68" s="16"/>
      <c r="CD68" s="16">
        <f t="shared" ca="1" si="183"/>
        <v>9</v>
      </c>
      <c r="CE68" s="16" t="str">
        <f t="shared" ca="1" si="196"/>
        <v>-</v>
      </c>
      <c r="CF68" s="16">
        <f t="shared" ca="1" si="197"/>
        <v>9</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Saudi Arabia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46"/>
      <c r="X69" s="24">
        <f ca="1">Horarios!C69</f>
        <v>46190</v>
      </c>
      <c r="Y69" s="25">
        <f ca="1">Horarios!C69</f>
        <v>46190</v>
      </c>
      <c r="Z69" s="26" t="str">
        <f>$Z$4</f>
        <v>R1</v>
      </c>
      <c r="AA69" s="27" t="str">
        <f ca="1">A71</f>
        <v>Iraq</v>
      </c>
      <c r="AB69" s="49" t="e" cm="1" vm="36">
        <f t="array" aca="1" ref="AB69" ca="1">Ver_flag_local</f>
        <v>#VALUE!</v>
      </c>
      <c r="AC69" s="50">
        <v>0</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4</v>
      </c>
      <c r="BL69" s="16">
        <f t="shared" ca="1" si="190"/>
        <v>-1</v>
      </c>
      <c r="BM69" s="16">
        <f t="shared" ca="1" si="191"/>
        <v>4</v>
      </c>
      <c r="BN69" s="16">
        <f t="shared" ca="1" si="192"/>
        <v>4</v>
      </c>
      <c r="BO69" s="16" t="str">
        <f t="shared" si="174"/>
        <v>4L</v>
      </c>
      <c r="BP69" s="16"/>
      <c r="BQ69" s="16"/>
      <c r="BR69" s="16">
        <f t="shared" ca="1" si="175"/>
        <v>4</v>
      </c>
      <c r="BS69" s="16">
        <f t="shared" ca="1" si="193"/>
        <v>1</v>
      </c>
      <c r="BT69" s="16" t="str">
        <f t="shared" ca="1" si="194"/>
        <v>Pos. 1 (4)</v>
      </c>
      <c r="BU69" s="16">
        <f t="shared" ca="1" si="176"/>
        <v>-1</v>
      </c>
      <c r="BV69" s="16">
        <f t="shared" ca="1" si="177"/>
        <v>4</v>
      </c>
      <c r="BW69" s="16" t="str">
        <f t="shared" ca="1" si="178"/>
        <v>-</v>
      </c>
      <c r="BX69" s="16" t="str">
        <f t="shared" ca="1" si="179"/>
        <v>-</v>
      </c>
      <c r="BY69" s="16">
        <f t="shared" ca="1" si="180"/>
        <v>4</v>
      </c>
      <c r="BZ69" s="16" t="str">
        <f t="shared" ca="1" si="181"/>
        <v>-</v>
      </c>
      <c r="CA69" s="16" t="str">
        <f t="shared" ca="1" si="182"/>
        <v>-</v>
      </c>
      <c r="CB69" s="16">
        <f ca="1">BY69+COUNTIFS(BZ$58:BZ$69,BZ69,CA$58:CA$69,"&gt;"&amp;CA69)</f>
        <v>4</v>
      </c>
      <c r="CC69" s="16"/>
      <c r="CD69" s="16">
        <f t="shared" ca="1" si="183"/>
        <v>4</v>
      </c>
      <c r="CE69" s="16" t="str">
        <f t="shared" ca="1" si="196"/>
        <v>-</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Curaçao</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6</v>
      </c>
      <c r="AS71" s="39">
        <f t="shared" ca="1" si="233"/>
        <v>3</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9</v>
      </c>
      <c r="AT73" s="48">
        <f t="shared" ca="1" si="233"/>
        <v>-9</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42" t="s">
        <v>5</v>
      </c>
      <c r="X76" s="24">
        <f ca="1">Horarios!C76</f>
        <v>46190.125</v>
      </c>
      <c r="Y76" s="25">
        <f ca="1">Horarios!C76</f>
        <v>46190.125</v>
      </c>
      <c r="Z76" s="26" t="str">
        <f>$Z$4</f>
        <v>R1</v>
      </c>
      <c r="AA76" s="27" t="str">
        <f ca="1">A77</f>
        <v>Argentina</v>
      </c>
      <c r="AB76" s="49" t="e" cm="1" vm="38">
        <f t="array" aca="1" ref="AB76" ca="1">Ver_flag_local</f>
        <v>#VALUE!</v>
      </c>
      <c r="AC76" s="50">
        <v>3</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10</v>
      </c>
      <c r="AS78" s="36">
        <f t="shared" ca="1" si="251"/>
        <v>1</v>
      </c>
      <c r="AT78" s="41">
        <f t="shared" ca="1" si="251"/>
        <v>9</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3</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6</v>
      </c>
      <c r="AT80" s="43">
        <f t="shared" ca="1" si="251"/>
        <v>-3</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5</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9</v>
      </c>
      <c r="AT81" s="48">
        <f t="shared" ca="1" si="251"/>
        <v>-8</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v>
      </c>
      <c r="G84" s="16"/>
      <c r="H84" s="16" t="str">
        <f t="shared" ref="H84:H89" ca="1" si="256">IF(D84="Pendiente","-",INDEX($BZ$6:$BZ$53,MATCH($AA84,$BD$6:$BD$53,0)))</f>
        <v>P.1 (2)</v>
      </c>
      <c r="I84" s="16" t="str">
        <f t="shared" ref="I84:I89" ca="1" si="257">IF(D84="Pendiente","-",INDEX($BZ$6:$BZ$53,MATCH($AF84,$BD$6:$BD$53,0)))</f>
        <v>-</v>
      </c>
      <c r="J84" s="16"/>
      <c r="K84" s="16" t="str">
        <f t="shared" ref="K84:K89" ca="1" si="258">IF(D84="Pendiente","-",INDEX($CE$6:$CE$53,MATCH($AA84,$BD$6:$BD$53,0)))</f>
        <v>P.1 (2)</v>
      </c>
      <c r="L84" s="16" t="str">
        <f t="shared" ref="L84:L89" ca="1" si="259">IF(D84="Pendiente","-",INDEX($CE$6:$CE$53,MATCH($AF84,$BD$6:$BD$53,0)))</f>
        <v>-</v>
      </c>
      <c r="M84" s="16"/>
      <c r="N84" s="16" t="str">
        <f t="shared" ref="N84:N89" ca="1" si="260">IF(D84="Pendiente","-",INDEX($CH$6:$CH$53,MATCH($AA84,$BD$6:$BD$53,0)))</f>
        <v>P.1 (2)</v>
      </c>
      <c r="O84" s="16" t="str">
        <f t="shared" ref="O84:O89" ca="1" si="261">IF(D84="Pendiente","-",INDEX($CH$6:$CH$53,MATCH($AF84,$BD$6:$BD$53,0)))</f>
        <v>-</v>
      </c>
      <c r="P84" s="16"/>
      <c r="Q84" s="16" t="str">
        <f t="shared" ref="Q84:Q89" ca="1" si="262">IF(D84="Pendiente","-",INDEX($CN$6:$CN$53,MATCH($AA84,$BD$6:$BD$53,0)))</f>
        <v>P.1 (2)</v>
      </c>
      <c r="R84" s="16" t="str">
        <f t="shared" ref="R84:R89" ca="1" si="263">IF(D84="Pendiente","-",INDEX($CN$6:$CN$53,MATCH($AF84,$BD$6:$BD$53,0)))</f>
        <v>-</v>
      </c>
      <c r="S84" s="16"/>
      <c r="T84" s="16" t="str">
        <f t="shared" ref="T84:T89" ca="1" si="264">IF(D84="Pendiente","-",INDEX($CS$6:$CS$53,MATCH($AA84,$BD$6:$BD$53,0)))</f>
        <v>P.1 (2)</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P.1 (2)</v>
      </c>
      <c r="G85" s="16"/>
      <c r="H85" s="16" t="str">
        <f t="shared" ca="1" si="256"/>
        <v>-</v>
      </c>
      <c r="I85" s="16" t="str">
        <f t="shared" ca="1" si="257"/>
        <v>P.1 (2)</v>
      </c>
      <c r="J85" s="16"/>
      <c r="K85" s="16" t="str">
        <f t="shared" ca="1" si="258"/>
        <v>-</v>
      </c>
      <c r="L85" s="16" t="str">
        <f t="shared" ca="1" si="259"/>
        <v>P.1 (2)</v>
      </c>
      <c r="M85" s="16"/>
      <c r="N85" s="16" t="str">
        <f t="shared" ca="1" si="260"/>
        <v>-</v>
      </c>
      <c r="O85" s="16" t="str">
        <f t="shared" ca="1" si="261"/>
        <v>P.1 (2)</v>
      </c>
      <c r="P85" s="16"/>
      <c r="Q85" s="16" t="str">
        <f t="shared" ca="1" si="262"/>
        <v>-</v>
      </c>
      <c r="R85" s="16" t="str">
        <f t="shared" ca="1" si="263"/>
        <v>P.1 (2)</v>
      </c>
      <c r="S85" s="16"/>
      <c r="T85" s="16" t="str">
        <f t="shared" ca="1" si="264"/>
        <v>-</v>
      </c>
      <c r="U85" s="16" t="str">
        <f t="shared" ca="1" si="265"/>
        <v>P.1 (2)</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v>
      </c>
      <c r="G86" s="16"/>
      <c r="H86" s="16" t="str">
        <f t="shared" ca="1" si="256"/>
        <v>P.1 (2)</v>
      </c>
      <c r="I86" s="16" t="str">
        <f t="shared" ca="1" si="257"/>
        <v>-</v>
      </c>
      <c r="J86" s="16"/>
      <c r="K86" s="16" t="str">
        <f t="shared" ca="1" si="258"/>
        <v>P.1 (2)</v>
      </c>
      <c r="L86" s="16" t="str">
        <f t="shared" ca="1" si="259"/>
        <v>-</v>
      </c>
      <c r="M86" s="16"/>
      <c r="N86" s="16" t="str">
        <f t="shared" ca="1" si="260"/>
        <v>P.1 (2)</v>
      </c>
      <c r="O86" s="16" t="str">
        <f t="shared" ca="1" si="261"/>
        <v>-</v>
      </c>
      <c r="P86" s="16"/>
      <c r="Q86" s="16" t="str">
        <f t="shared" ca="1" si="262"/>
        <v>P.1 (2)</v>
      </c>
      <c r="R86" s="16" t="str">
        <f t="shared" ca="1" si="263"/>
        <v>-</v>
      </c>
      <c r="S86" s="16"/>
      <c r="T86" s="16" t="str">
        <f t="shared" ca="1" si="264"/>
        <v>P.1 (2)</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4</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8</v>
      </c>
      <c r="AS86" s="36">
        <f t="shared" ca="1" si="269"/>
        <v>2</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v>
      </c>
      <c r="G87" s="16"/>
      <c r="H87" s="16" t="str">
        <f t="shared" ca="1" si="256"/>
        <v>P.1 (2)</v>
      </c>
      <c r="I87" s="16" t="str">
        <f t="shared" ca="1" si="257"/>
        <v>-</v>
      </c>
      <c r="J87" s="16"/>
      <c r="K87" s="16" t="str">
        <f t="shared" ca="1" si="258"/>
        <v>P.1 (2)</v>
      </c>
      <c r="L87" s="16" t="str">
        <f t="shared" ca="1" si="259"/>
        <v>-</v>
      </c>
      <c r="M87" s="16"/>
      <c r="N87" s="16" t="str">
        <f t="shared" ca="1" si="260"/>
        <v>P.1 (2)</v>
      </c>
      <c r="O87" s="16" t="str">
        <f t="shared" ca="1" si="261"/>
        <v>-</v>
      </c>
      <c r="P87" s="16"/>
      <c r="Q87" s="16" t="str">
        <f t="shared" ca="1" si="262"/>
        <v>P.1 (2)</v>
      </c>
      <c r="R87" s="16" t="str">
        <f t="shared" ca="1" si="263"/>
        <v>-</v>
      </c>
      <c r="S87" s="16"/>
      <c r="T87" s="16" t="str">
        <f t="shared" ca="1" si="264"/>
        <v>P.1 (2)</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2</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48"/>
      <c r="X88" s="24">
        <f ca="1">Horarios!C88</f>
        <v>46201.0625</v>
      </c>
      <c r="Y88" s="25">
        <f ca="1">Horarios!C88</f>
        <v>46201.0625</v>
      </c>
      <c r="Z88" s="26" t="str">
        <f>$Z$8</f>
        <v>R3</v>
      </c>
      <c r="AA88" s="27" t="str">
        <f ca="1">A88</f>
        <v>Colombia</v>
      </c>
      <c r="AB88" s="49" t="e" cm="1" vm="45">
        <f t="array" aca="1" ref="AB88" ca="1">Ver_flag_local</f>
        <v>#VALUE!</v>
      </c>
      <c r="AC88" s="50">
        <v>1</v>
      </c>
      <c r="AD88" s="51">
        <v>1</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4</v>
      </c>
      <c r="AS88" s="39">
        <f t="shared" ca="1" si="269"/>
        <v>7</v>
      </c>
      <c r="AT88" s="43">
        <f t="shared" ca="1" si="269"/>
        <v>-3</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2</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1</v>
      </c>
      <c r="AS89" s="47">
        <f t="shared" ca="1" si="269"/>
        <v>7</v>
      </c>
      <c r="AT89" s="48">
        <f t="shared" ca="1" si="269"/>
        <v>-6</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3</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1</v>
      </c>
      <c r="AT94" s="41">
        <f t="shared" ca="1" si="287"/>
        <v>8</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4</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4</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Switzerland</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South Korea</v>
      </c>
      <c r="AB101" s="89"/>
      <c r="AC101" s="51">
        <v>1</v>
      </c>
      <c r="AD101" s="51">
        <v>2</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ABCDFGIL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Australia</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Japan</v>
      </c>
      <c r="AG102" s="327">
        <f t="shared" ca="1" si="294"/>
        <v>1</v>
      </c>
      <c r="AH102" s="195">
        <v>76</v>
      </c>
      <c r="AI102" s="182">
        <v>1</v>
      </c>
      <c r="AJ102" s="80">
        <v>1</v>
      </c>
      <c r="AK102" s="605" t="e" cm="1" vm="23">
        <f t="array" aca="1" ref="AK102" ca="1">Ver_flag_visit</f>
        <v>#VALUE!</v>
      </c>
      <c r="AL102" s="81" t="str">
        <f t="shared" ref="AL102:AL113" ca="1" si="297">+IF($H$113&gt;=48,INDEX($BD$58:$BD$69,MATCH(AI102,$BN$58:$BN$69,0)),BB58)</f>
        <v>Sweden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Sweden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Australia</v>
      </c>
      <c r="AG103" s="327">
        <f t="shared" ca="1" si="294"/>
        <v>1</v>
      </c>
      <c r="AH103" s="195">
        <v>74</v>
      </c>
      <c r="AI103" s="182">
        <v>2</v>
      </c>
      <c r="AJ103" s="42">
        <v>2</v>
      </c>
      <c r="AK103" s="602" t="e" cm="1" vm="4">
        <f t="array" aca="1" ref="AK103" ca="1">Ver_flag_visit</f>
        <v>#VALUE!</v>
      </c>
      <c r="AL103" s="85" t="str">
        <f t="shared" ca="1" si="297"/>
        <v>Czech Republic</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2</v>
      </c>
      <c r="AV103" s="182" t="str">
        <f t="shared" ca="1" si="300"/>
        <v>Czech Republic</v>
      </c>
      <c r="AW103" s="215"/>
      <c r="AX103" s="170"/>
      <c r="AY103" s="276"/>
      <c r="AZ103" s="279" t="str">
        <f t="shared" ref="AZ103:AZ110" ca="1" si="303">+IF(OR($H$113&gt;=48,$AJ$99=144),BF117&amp;" - "&amp;BG117,"")</f>
        <v>1A - 3C</v>
      </c>
      <c r="BA103" s="176"/>
      <c r="BF103" t="str">
        <f t="shared" ref="BF103:BF110" ca="1" si="304">IFERROR(INDEX($BC$6:$BC$53,MATCH(AL102,$BD$6:$BD$53,0)),"")</f>
        <v>F</v>
      </c>
      <c r="BG103">
        <f t="shared" ref="BG103:BG110" ca="1" si="305">COUNTIF($BF$103:$BF$110,"&lt;="&amp;BF103)</f>
        <v>5</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6">
        <f t="array" aca="1" ref="AK104" ca="1">Ver_flag_visit</f>
        <v>#VALUE!</v>
      </c>
      <c r="AL104" s="85" t="str">
        <f t="shared" ca="1" si="297"/>
        <v>Egypt</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2</v>
      </c>
      <c r="AV104" s="182" t="str">
        <f t="shared" ca="1" si="300"/>
        <v>Egypt</v>
      </c>
      <c r="AW104" s="215"/>
      <c r="AX104" s="170"/>
      <c r="AY104" s="276"/>
      <c r="AZ104" s="279" t="str">
        <f t="shared" ca="1" si="303"/>
        <v>1B - 3G</v>
      </c>
      <c r="BA104" s="176"/>
      <c r="BF104" t="str">
        <f t="shared" ca="1" si="304"/>
        <v>A</v>
      </c>
      <c r="BG104">
        <f t="shared" ca="1" si="305"/>
        <v>1</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Ivory Coast</v>
      </c>
      <c r="AB105" s="89"/>
      <c r="AC105" s="92">
        <v>1</v>
      </c>
      <c r="AD105" s="92">
        <v>2</v>
      </c>
      <c r="AE105" s="89"/>
      <c r="AF105" s="91" t="str">
        <f t="shared" ca="1" si="293"/>
        <v>Norway</v>
      </c>
      <c r="AG105" s="327">
        <f t="shared" ca="1" si="294"/>
        <v>1</v>
      </c>
      <c r="AH105" s="195">
        <v>78</v>
      </c>
      <c r="AI105" s="182">
        <v>4</v>
      </c>
      <c r="AJ105" s="42">
        <v>4</v>
      </c>
      <c r="AK105" s="602" t="e" cm="1" vm="48">
        <f t="array" aca="1" ref="AK105" ca="1">Ver_flag_visit</f>
        <v>#VALUE!</v>
      </c>
      <c r="AL105" s="85" t="str">
        <f t="shared" ca="1" si="297"/>
        <v>Ghana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4</v>
      </c>
      <c r="AT105" s="87">
        <f t="shared" ca="1" si="308"/>
        <v>-1</v>
      </c>
      <c r="AU105" s="330">
        <f t="shared" ca="1" si="299"/>
        <v>1</v>
      </c>
      <c r="AV105" s="182" t="str">
        <f t="shared" ca="1" si="300"/>
        <v>Ghana</v>
      </c>
      <c r="AW105" s="215"/>
      <c r="AX105" s="170"/>
      <c r="AY105" s="276"/>
      <c r="AZ105" s="279" t="str">
        <f t="shared" ca="1" si="303"/>
        <v>1D - 3B</v>
      </c>
      <c r="BA105" s="176"/>
      <c r="BF105" t="str">
        <f t="shared" ca="1" si="304"/>
        <v>G</v>
      </c>
      <c r="BG105">
        <f t="shared" ca="1" si="305"/>
        <v>6</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12">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4</v>
      </c>
      <c r="AT106" s="87">
        <f t="shared" ca="1" si="309"/>
        <v>-1</v>
      </c>
      <c r="AU106" s="330">
        <f t="shared" ca="1" si="299"/>
        <v>2</v>
      </c>
      <c r="AV106" s="182" t="str">
        <f t="shared" ca="1" si="300"/>
        <v>Scotland</v>
      </c>
      <c r="AW106" s="215"/>
      <c r="AX106" s="170"/>
      <c r="AY106" s="276"/>
      <c r="AZ106" s="279" t="str">
        <f t="shared" ca="1" si="303"/>
        <v>1E - 3D</v>
      </c>
      <c r="BA106" s="176"/>
      <c r="BF106" t="str">
        <f t="shared" ca="1" si="304"/>
        <v>L</v>
      </c>
      <c r="BG106">
        <f t="shared" ca="1" si="305"/>
        <v>8</v>
      </c>
      <c r="BI106">
        <v>4</v>
      </c>
      <c r="BJ106" t="str">
        <f t="shared" ca="1" si="306"/>
        <v>D</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2</v>
      </c>
      <c r="AD107" s="92">
        <v>0</v>
      </c>
      <c r="AE107" s="89"/>
      <c r="AF107" s="91" t="str">
        <f t="shared" ca="1" si="293"/>
        <v>Scotland</v>
      </c>
      <c r="AG107" s="327">
        <f t="shared" ca="1" si="294"/>
        <v>1</v>
      </c>
      <c r="AH107" s="195">
        <v>79</v>
      </c>
      <c r="AI107" s="182">
        <v>6</v>
      </c>
      <c r="AJ107" s="42">
        <v>6</v>
      </c>
      <c r="AK107" s="602" t="e" cm="1" vm="35">
        <f t="array" aca="1" ref="AK107" ca="1">Ver_flag_visit</f>
        <v>#VALUE!</v>
      </c>
      <c r="AL107" s="85" t="str">
        <f t="shared" ca="1" si="297"/>
        <v>Senegal</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4</v>
      </c>
      <c r="AT107" s="87">
        <f t="shared" ca="1" si="310"/>
        <v>-1</v>
      </c>
      <c r="AU107" s="330">
        <f t="shared" ca="1" si="299"/>
        <v>2</v>
      </c>
      <c r="AV107" s="182" t="str">
        <f ca="1">INDEX($BD$58:$BD$69,MATCH(AI107,$BM$58:$BM$69,0))</f>
        <v>Senegal</v>
      </c>
      <c r="AW107" s="215"/>
      <c r="AX107" s="170"/>
      <c r="AY107" s="276"/>
      <c r="AZ107" s="279" t="str">
        <f t="shared" ca="1" si="303"/>
        <v>1G - 3A</v>
      </c>
      <c r="BA107" s="176"/>
      <c r="BF107" t="str">
        <f t="shared" ca="1" si="304"/>
        <v>C</v>
      </c>
      <c r="BG107">
        <f t="shared" ca="1" si="305"/>
        <v>3</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3</v>
      </c>
      <c r="AD108" s="92">
        <v>1</v>
      </c>
      <c r="AE108" s="89"/>
      <c r="AF108" s="91" t="str">
        <f t="shared" ca="1" si="293"/>
        <v>Senegal</v>
      </c>
      <c r="AG108" s="327">
        <f t="shared" ca="1" si="294"/>
        <v>1</v>
      </c>
      <c r="AH108" s="195">
        <v>80</v>
      </c>
      <c r="AI108" s="182">
        <v>7</v>
      </c>
      <c r="AJ108" s="42">
        <v>7</v>
      </c>
      <c r="AK108" s="602" t="e" cm="1" vm="6">
        <f t="array" aca="1" ref="AK108" ca="1">Ver_flag_visit</f>
        <v>#VALUE!</v>
      </c>
      <c r="AL108" s="85" t="str">
        <f t="shared" ca="1" si="297"/>
        <v>Bosnia and Herzegovina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Bosnia and Herzegovina</v>
      </c>
      <c r="AW108" s="215"/>
      <c r="AX108" s="170"/>
      <c r="AY108" s="276"/>
      <c r="AZ108" s="279" t="str">
        <f t="shared" ca="1" si="303"/>
        <v>1I - 3F</v>
      </c>
      <c r="BA108" s="176"/>
      <c r="BF108" t="str">
        <f t="shared" ca="1" si="304"/>
        <v>I</v>
      </c>
      <c r="BG108">
        <f t="shared" ca="1" si="305"/>
        <v>7</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Czech Republic</v>
      </c>
      <c r="AG109" s="327">
        <f t="shared" ca="1" si="294"/>
        <v>1</v>
      </c>
      <c r="AH109" s="195">
        <v>82</v>
      </c>
      <c r="AI109" s="182">
        <v>8</v>
      </c>
      <c r="AJ109" s="42">
        <v>8</v>
      </c>
      <c r="AK109" s="602" t="e" cm="1" vm="15">
        <f t="array" aca="1" ref="AK109" ca="1">Ver_flag_visit</f>
        <v>#VALUE!</v>
      </c>
      <c r="AL109" s="85" t="str">
        <f t="shared" ca="1" si="297"/>
        <v>Australia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1</v>
      </c>
      <c r="AV109" s="182" t="str">
        <f t="shared" ca="1" si="300"/>
        <v>Australia</v>
      </c>
      <c r="AW109" s="215"/>
      <c r="AX109" s="170"/>
      <c r="AY109" s="276"/>
      <c r="AZ109" s="279" t="str">
        <f t="shared" ca="1" si="303"/>
        <v>1K - 3L</v>
      </c>
      <c r="BA109" s="176"/>
      <c r="BF109" t="str">
        <f t="shared" ca="1" si="304"/>
        <v>B</v>
      </c>
      <c r="BG109">
        <f t="shared" ca="1" si="305"/>
        <v>2</v>
      </c>
      <c r="BI109">
        <v>7</v>
      </c>
      <c r="BJ109" t="str">
        <f t="shared" ca="1" si="306"/>
        <v>I</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2</v>
      </c>
      <c r="AD110" s="92">
        <v>0</v>
      </c>
      <c r="AE110" s="89"/>
      <c r="AF110" s="91" t="str">
        <f t="shared" ca="1" si="293"/>
        <v>Bosnia and Herzegovina</v>
      </c>
      <c r="AG110" s="327">
        <f t="shared" ca="1" si="294"/>
        <v>1</v>
      </c>
      <c r="AH110" s="195">
        <v>81</v>
      </c>
      <c r="AI110" s="182">
        <v>9</v>
      </c>
      <c r="AJ110" s="42">
        <v>9</v>
      </c>
      <c r="AK110" s="602" t="e" cm="1" vm="44">
        <f t="array" aca="1" ref="AK110" ca="1">Ver_flag_visit</f>
        <v>#VALUE!</v>
      </c>
      <c r="AL110" s="85" t="str">
        <f t="shared" ca="1" si="297"/>
        <v>Uzbekistan</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4</v>
      </c>
      <c r="AS110" s="86">
        <f t="shared" ca="1" si="313"/>
        <v>7</v>
      </c>
      <c r="AT110" s="87">
        <f t="shared" ca="1" si="313"/>
        <v>-3</v>
      </c>
      <c r="AU110" s="330">
        <f t="shared" ca="1" si="299"/>
        <v>1</v>
      </c>
      <c r="AV110" s="182" t="str">
        <f t="shared" ca="1" si="300"/>
        <v>Uzbekistan</v>
      </c>
      <c r="AW110" s="215"/>
      <c r="AX110" s="170"/>
      <c r="AY110" s="276"/>
      <c r="AZ110" s="279" t="str">
        <f t="shared" ca="1" si="303"/>
        <v>1L - 3I</v>
      </c>
      <c r="BA110" s="176"/>
      <c r="BF110" t="str">
        <f t="shared" ca="1" si="304"/>
        <v>D</v>
      </c>
      <c r="BG110">
        <f t="shared" ca="1" si="305"/>
        <v>4</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1</v>
      </c>
      <c r="AE111" s="89"/>
      <c r="AF111" s="91" t="str">
        <f t="shared" ca="1" si="293"/>
        <v>Austria</v>
      </c>
      <c r="AG111" s="327">
        <f t="shared" ca="1" si="294"/>
        <v>1</v>
      </c>
      <c r="AH111" s="195">
        <v>84</v>
      </c>
      <c r="AI111" s="182">
        <v>10</v>
      </c>
      <c r="AJ111" s="42">
        <v>10</v>
      </c>
      <c r="AK111" s="602" t="e" cm="1" vm="39">
        <f t="array" aca="1" ref="AK111" ca="1">Ver_flag_visit</f>
        <v>#VALUE!</v>
      </c>
      <c r="AL111" s="85" t="str">
        <f t="shared" ca="1" si="297"/>
        <v>Algeria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3</v>
      </c>
      <c r="AS111" s="86">
        <f t="shared" ca="1" si="314"/>
        <v>6</v>
      </c>
      <c r="AT111" s="87">
        <f t="shared" ca="1" si="314"/>
        <v>-3</v>
      </c>
      <c r="AU111" s="330">
        <f t="shared" ca="1" si="299"/>
        <v>1</v>
      </c>
      <c r="AV111" s="182" t="str">
        <f t="shared" ca="1" si="300"/>
        <v>Algeria</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0</v>
      </c>
      <c r="AE112" s="89"/>
      <c r="AF112" s="91" t="str">
        <f t="shared" ca="1" si="293"/>
        <v>Croatia</v>
      </c>
      <c r="AG112" s="327">
        <f t="shared" ca="1" si="294"/>
        <v>1</v>
      </c>
      <c r="AH112" s="195">
        <v>83</v>
      </c>
      <c r="AI112" s="182">
        <v>11</v>
      </c>
      <c r="AJ112" s="42">
        <v>11</v>
      </c>
      <c r="AK112" s="602" t="e" cm="1" vm="32">
        <f t="array" aca="1" ref="AK112" ca="1">Ver_flag_visit</f>
        <v>#VALUE!</v>
      </c>
      <c r="AL112" s="85" t="str">
        <f t="shared" ca="1" si="297"/>
        <v>Saudi Arabia</v>
      </c>
      <c r="AM112" s="589">
        <f t="shared" ca="1" si="301"/>
        <v>3</v>
      </c>
      <c r="AN112" s="86">
        <f t="shared" ref="AN112:AT112" ca="1" si="315">+IF($H$113&gt;=48,INDEX($BE$58:$BN$69,MATCH($AL112,$BD$58:$BD$69,0),MATCH(AN$5,$BE$57:$BN$57,0)),$BB68)</f>
        <v>3</v>
      </c>
      <c r="AO112" s="86">
        <f t="shared" ca="1" si="315"/>
        <v>1</v>
      </c>
      <c r="AP112" s="86">
        <f t="shared" ca="1" si="315"/>
        <v>0</v>
      </c>
      <c r="AQ112" s="86">
        <f t="shared" ca="1" si="315"/>
        <v>2</v>
      </c>
      <c r="AR112" s="86">
        <f t="shared" ca="1" si="315"/>
        <v>2</v>
      </c>
      <c r="AS112" s="86">
        <f t="shared" ca="1" si="315"/>
        <v>6</v>
      </c>
      <c r="AT112" s="87">
        <f t="shared" ca="1" si="315"/>
        <v>-4</v>
      </c>
      <c r="AU112" s="330">
        <f t="shared" ca="1" si="299"/>
        <v>1</v>
      </c>
      <c r="AV112" s="182" t="str">
        <f t="shared" ca="1" si="300"/>
        <v>Saudi Arabia</v>
      </c>
      <c r="AW112" s="215"/>
      <c r="AX112" s="170"/>
      <c r="AY112" s="275"/>
      <c r="AZ112" s="275"/>
      <c r="BA112" s="176"/>
      <c r="BI112" t="str">
        <f ca="1">IFERROR(CONCATENATE(BJ103,BJ104,BJ105,BJ106,BJ107,BJ108,BJ109,BJ110),"¿A/B/C/D/E/F/G/H/I/J/K/L?")</f>
        <v>ABCDFGIL</v>
      </c>
    </row>
    <row r="113" spans="1:59" ht="15.95"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Canada</v>
      </c>
      <c r="AB113" s="89"/>
      <c r="AC113" s="92">
        <v>2</v>
      </c>
      <c r="AD113" s="92">
        <v>1</v>
      </c>
      <c r="AE113" s="90"/>
      <c r="AF113" s="91" t="str">
        <f t="shared" ca="1" si="293"/>
        <v>Egypt</v>
      </c>
      <c r="AG113" s="327">
        <f t="shared" ca="1" si="294"/>
        <v>1</v>
      </c>
      <c r="AH113" s="195">
        <v>85</v>
      </c>
      <c r="AI113" s="182">
        <v>12</v>
      </c>
      <c r="AJ113" s="44">
        <v>12</v>
      </c>
      <c r="AK113" s="604" t="e" cm="1" vm="18">
        <f t="array" aca="1" ref="AK113" ca="1">Ver_flag_visit</f>
        <v>#VALUE!</v>
      </c>
      <c r="AL113" s="45" t="str">
        <f t="shared" ca="1" si="297"/>
        <v>Curaçao</v>
      </c>
      <c r="AM113" s="590">
        <f t="shared" ca="1" si="301"/>
        <v>3</v>
      </c>
      <c r="AN113" s="47">
        <f t="shared" ref="AN113:AT113" ca="1" si="316">+IF($H$113&gt;=48,INDEX($BE$58:$BN$69,MATCH($AL113,$BD$58:$BD$69,0),MATCH(AN$5,$BE$57:$BN$57,0)),$BB69)</f>
        <v>3</v>
      </c>
      <c r="AO113" s="47">
        <f t="shared" ca="1" si="316"/>
        <v>1</v>
      </c>
      <c r="AP113" s="47">
        <f t="shared" ca="1" si="316"/>
        <v>0</v>
      </c>
      <c r="AQ113" s="47">
        <f t="shared" ca="1" si="316"/>
        <v>2</v>
      </c>
      <c r="AR113" s="47">
        <f t="shared" ca="1" si="316"/>
        <v>2</v>
      </c>
      <c r="AS113" s="47">
        <f t="shared" ca="1" si="316"/>
        <v>10</v>
      </c>
      <c r="AT113" s="48">
        <f t="shared" ca="1" si="316"/>
        <v>-8</v>
      </c>
      <c r="AU113" s="330">
        <f t="shared" ca="1" si="299"/>
        <v>1</v>
      </c>
      <c r="AV113" s="182" t="str">
        <f t="shared" ca="1" si="300"/>
        <v>Curaçao</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2</v>
      </c>
      <c r="AD114" s="92">
        <v>0</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1</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Switzerland</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Switzerland</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Colombia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United States</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Canada</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United States</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United States</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0</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0</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v>0</v>
      </c>
      <c r="AC139" s="100">
        <v>0</v>
      </c>
      <c r="AD139" s="100">
        <v>0</v>
      </c>
      <c r="AE139" s="140">
        <v>1</v>
      </c>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England</v>
      </c>
      <c r="E143" s="16">
        <v>101</v>
      </c>
      <c r="F143" s="16">
        <v>102</v>
      </c>
      <c r="G143" s="16"/>
      <c r="H143" s="16"/>
      <c r="I143" s="16"/>
      <c r="J143" s="16">
        <v>103</v>
      </c>
      <c r="K143" s="16">
        <v>46221.875</v>
      </c>
      <c r="L143" s="16" t="s">
        <v>727</v>
      </c>
      <c r="M143" s="16" t="str">
        <f ca="1">+INDEX($D$101:$D$147,MATCH(E143,$AH$101:$AH$147,0))</f>
        <v>France</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2</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France</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0</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England</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181" zoomScaleNormal="100" workbookViewId="0">
      <selection activeCell="C6" sqref="C6"/>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Martijn Pierik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X|1-1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2|1-2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1|3-1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1|1-0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1|3-0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2|1-2</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X|1-1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2|0-3</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1|3-1</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1|4-1</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X|2-2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2|0-4</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2|0-4</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2|0-5</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X|1-1</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2|1-2</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2|0-4</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Korea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Czech Republic</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Canada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Switzerland</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Ecuador</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Iran</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Korea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Canada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Switzerland</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Australia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Czech Republic</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Egypt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Iran</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Korea-Switzerland</v>
      </c>
      <c r="C164" s="349" t="str">
        <f ca="1">CONCATENATE(WORLDCUP!AA101,"-",WORLDCUP!AF101,"·",IF(WORLDCUP!AC101&gt;WORLDCUP!AD101,1,IF(WORLDCUP!AC101&lt;WORLDCUP!AD101,2,IF(AND(WORLDCUP!AC101=WORLDCUP!AD101,WORLDCUP!AC101&lt;&gt;"",WORLDCUP!AD101&lt;&gt;""),"X",0))),"|",WORLDCUP!AC101,"-",WORLDCUP!AD101)</f>
        <v>South Korea-Switzerland·2|1-2</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Brazil-Japan·1|2-1</v>
      </c>
      <c r="D165" s="692"/>
      <c r="E165" s="711"/>
      <c r="F165" s="711"/>
      <c r="G165" s="711"/>
      <c r="H165" s="711"/>
      <c r="I165" s="352"/>
      <c r="J165" s="370"/>
      <c r="K165" s="370"/>
      <c r="L165" s="370"/>
      <c r="M165" s="386"/>
      <c r="N165" s="377"/>
    </row>
    <row r="166" spans="1:14" ht="15" customHeight="1">
      <c r="A166" s="690"/>
      <c r="B166" s="360" t="str">
        <f ca="1">CONCATENATE(WORLDCUP!AA103,"-",WORLDCUP!AF103)</f>
        <v>Germany-Australia</v>
      </c>
      <c r="C166" s="349" t="str">
        <f ca="1">CONCATENATE(WORLDCUP!AA103,"-",WORLDCUP!AF103,"·",IF(WORLDCUP!AC103&gt;WORLDCUP!AD103,1,IF(WORLDCUP!AC103&lt;WORLDCUP!AD103,2,IF(AND(WORLDCUP!AC103=WORLDCUP!AD103,WORLDCUP!AC103&lt;&gt;"",WORLDCUP!AD103&lt;&gt;""),"X",0))),"|",WORLDCUP!AC103,"-",WORLDCUP!AD103)</f>
        <v>Germany-Australia·1|3-0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Coast-Norway·2|1-2</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Mexico-Scotland·1|2-0</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England-Senegal·1|3-1</v>
      </c>
      <c r="D171" s="692"/>
      <c r="E171" s="370"/>
      <c r="F171" s="370"/>
      <c r="G171" s="370"/>
      <c r="H171" s="370"/>
      <c r="I171" s="352"/>
      <c r="J171" s="370"/>
      <c r="K171" s="370"/>
      <c r="L171" s="370"/>
      <c r="M171" s="386"/>
      <c r="N171" s="377"/>
    </row>
    <row r="172" spans="1:14" ht="15" customHeight="1">
      <c r="A172" s="690"/>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Republic·1|2-0</v>
      </c>
      <c r="D172" s="692"/>
      <c r="E172" s="370"/>
      <c r="F172" s="370"/>
      <c r="G172" s="370"/>
      <c r="H172" s="370"/>
      <c r="I172" s="352"/>
      <c r="J172" s="370"/>
      <c r="K172" s="370"/>
      <c r="L172" s="370"/>
      <c r="M172" s="386"/>
      <c r="N172" s="377"/>
    </row>
    <row r="173" spans="1:14" ht="15" customHeight="1">
      <c r="A173" s="690"/>
      <c r="B173" s="360" t="str">
        <f ca="1">CONCATENATE(WORLDCUP!AA110,"-",WORLDCUP!AF110)</f>
        <v>United States-Bosnia and Herzegovina</v>
      </c>
      <c r="C173" s="349" t="str">
        <f ca="1">CONCATENATE(WORLDCUP!AA110,"-",WORLDCUP!AF110,"·",IF(WORLDCUP!AC110&gt;WORLDCUP!AD110,1,IF(WORLDCUP!AC110&lt;WORLDCUP!AD110,2,IF(AND(WORLDCUP!AC110=WORLDCUP!AD110,WORLDCUP!AC110&lt;&gt;"",WORLDCUP!AD110&lt;&gt;""),"X",0))),"|",WORLDCUP!AC110,"-",WORLDCUP!AD110)</f>
        <v>United States-Bosnia and Herzegovina·1|2-0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Colombia-Croatia·1|1-0</v>
      </c>
      <c r="D175" s="692"/>
      <c r="E175" s="370"/>
      <c r="F175" s="370"/>
      <c r="G175" s="370"/>
      <c r="H175" s="370"/>
      <c r="I175" s="352"/>
      <c r="J175" s="370"/>
      <c r="K175" s="370"/>
      <c r="L175" s="370"/>
      <c r="M175" s="386"/>
      <c r="N175" s="377"/>
    </row>
    <row r="176" spans="1:14" ht="15" customHeight="1">
      <c r="A176" s="690"/>
      <c r="B176" s="360" t="str">
        <f ca="1">CONCATENATE(WORLDCUP!AA113,"-",WORLDCUP!AF113)</f>
        <v>Canada-Egypt</v>
      </c>
      <c r="C176" s="349" t="str">
        <f ca="1">CONCATENATE(WORLDCUP!AA113,"-",WORLDCUP!AF113,"·",IF(WORLDCUP!AC113&gt;WORLDCUP!AD113,1,IF(WORLDCUP!AC113&lt;WORLDCUP!AD113,2,IF(AND(WORLDCUP!AC113=WORLDCUP!AD113,WORLDCUP!AC113&lt;&gt;"",WORLDCUP!AD113&lt;&gt;""),"X",0))),"|",WORLDCUP!AC113,"-",WORLDCUP!AD113)</f>
        <v>Canada-Egypt·1|2-1</v>
      </c>
      <c r="D176" s="692"/>
      <c r="E176" s="370"/>
      <c r="F176" s="370"/>
      <c r="G176" s="370"/>
      <c r="H176" s="370"/>
      <c r="I176" s="352"/>
      <c r="J176" s="370"/>
      <c r="K176" s="370"/>
      <c r="L176" s="370"/>
      <c r="M176" s="386"/>
      <c r="N176" s="377"/>
    </row>
    <row r="177" spans="1:14" ht="15" customHeight="1">
      <c r="A177" s="690"/>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Turkey-Iran·1|2-0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Argentina-Uruguay·1|1-0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Switzerland</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Colombia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Canada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Switzerland-Netherlands</v>
      </c>
      <c r="C200" s="351" t="str">
        <f ca="1">CONCATENATE(WORLDCUP!AA120,"-",WORLDCUP!AF120,"·",IF(WORLDCUP!AC120&gt;WORLDCUP!AD120,1,IF(WORLDCUP!AC120&lt;WORLDCUP!AD120,2,IF(AND(WORLDCUP!AC120=WORLDCUP!AD120,WORLDCUP!AC120&lt;&gt;"",WORLDCUP!AD120&lt;&gt;""),"X",0))),"|",WORLDCUP!AC120,"-",WORLDCUP!AD120)</f>
        <v>Switzerland-Netherlands·2|1-2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91"/>
      <c r="E203" s="686"/>
      <c r="F203" s="686"/>
      <c r="G203" s="686"/>
      <c r="H203" s="686"/>
      <c r="I203" s="352"/>
      <c r="J203" s="370"/>
      <c r="K203" s="370"/>
      <c r="L203" s="370"/>
      <c r="M203" s="386"/>
      <c r="N203" s="377"/>
    </row>
    <row r="204" spans="1:14" ht="15" customHeight="1">
      <c r="A204" s="690"/>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States-Belgium·1|2-1</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91"/>
      <c r="E206" s="352"/>
      <c r="F206" s="352"/>
      <c r="G206" s="352"/>
      <c r="H206" s="352"/>
      <c r="I206" s="352"/>
      <c r="J206" s="370"/>
      <c r="K206" s="370"/>
      <c r="L206" s="370"/>
      <c r="M206" s="386"/>
      <c r="N206" s="377"/>
    </row>
    <row r="207" spans="1:14" ht="15" customHeight="1">
      <c r="A207" s="690"/>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Canada-Portugal·2|1-3</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United States</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Spain-United States</v>
      </c>
      <c r="C221" s="349" t="str">
        <f ca="1">CONCATENATE(WORLDCUP!AA132,"-",WORLDCUP!AF132,"·",IF(WORLDCUP!AC132&gt;WORLDCUP!AD132,1,IF(WORLDCUP!AC132&lt;WORLDCUP!AD132,2,IF(AND(WORLDCUP!AC132=WORLDCUP!AD132,WORLDCUP!AC132&lt;&gt;"",WORLDCUP!AD132&lt;&gt;""),"X",0))),"|",WORLDCUP!AC132,"-",WORLDCUP!AD132)</f>
        <v>Spain-United States·1|2-0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Brazil-England·2|0-1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Argentina-Portugal·1|1-0</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England-Argentina·X|0-0</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Argentina</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Spain-England·2|1-2</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France-Argentina</v>
      </c>
      <c r="C247" s="351" t="str">
        <f ca="1">CONCATENATE(WORLDCUP!AA147,"-",WORLDCUP!AF147,"·",IF(WORLDCUP!AC147&gt;WORLDCUP!AD147,1,IF(WORLDCUP!AC147&lt;WORLDCUP!AD147,2,IF(AND(WORLDCUP!AC147=WORLDCUP!AD147,WORLDCUP!AC147&lt;&gt;"",WORLDCUP!AD147&lt;&gt;""),"X",0))),"|",WORLDCUP!AC147,"-",WORLDCUP!AD147)</f>
        <v>France-Argentina·1|2-0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England</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Harry Kane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Erling Haaland</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Mbappé</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Jude Bellingham</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Alexis Mac Allister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5-1</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Aus</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4</v>
      </c>
      <c r="J5" s="39">
        <f ca="1">+INDEX(WORLDCUP!$AT$6:$AT$97,MATCH(L5,WORLDCUP!$AI$6:$AI$97,0))</f>
        <v>1</v>
      </c>
      <c r="K5" s="43" t="str">
        <f ca="1">+INDEX(WORLDCUP!$AR$6:$AR$97,MATCH(L5,WORLDCUP!$AI$6:$AI$97,0))&amp;"-"&amp;INDEX(WORLDCUP!$AS$6:$AS$97,MATCH(L5,WORLDCUP!$AI$6:$AI$97,0))</f>
        <v>3-2</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Ira</v>
      </c>
      <c r="U5" s="38">
        <f ca="1">+INDEX(WORLDCUP!$AM$6:$AM$97,MATCH(X5,WORLDCUP!$AI$6:$AI$97,0))</f>
        <v>4</v>
      </c>
      <c r="V5" s="39">
        <f ca="1">+INDEX(WORLDCUP!$AT$6:$AT$97,MATCH(X5,WORLDCUP!$AI$6:$AI$97,0))</f>
        <v>1</v>
      </c>
      <c r="W5" s="43" t="str">
        <f ca="1">+INDEX(WORLDCUP!$AR$6:$AR$97,MATCH(X5,WORLDCUP!$AI$6:$AI$97,0))&amp;"-"&amp;INDEX(WORLDCUP!$AS$6:$AS$97,MATCH(X5,WORLDCUP!$AI$6:$AI$97,0))</f>
        <v>3-2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Cze</v>
      </c>
      <c r="I6" s="38">
        <f ca="1">+INDEX(WORLDCUP!$AM$6:$AM$97,MATCH(L6,WORLDCUP!$AI$6:$AI$97,0))</f>
        <v>4</v>
      </c>
      <c r="J6" s="39">
        <f ca="1">+INDEX(WORLDCUP!$AT$6:$AT$97,MATCH(L6,WORLDCUP!$AI$6:$AI$97,0))</f>
        <v>0</v>
      </c>
      <c r="K6" s="43" t="str">
        <f ca="1">+INDEX(WORLDCUP!$AR$6:$AR$97,MATCH(L6,WORLDCUP!$AI$6:$AI$97,0))&amp;"-"&amp;INDEX(WORLDCUP!$AS$6:$AS$97,MATCH(L6,WORLDCUP!$AI$6:$AI$97,0))</f>
        <v>4-4</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0</v>
      </c>
      <c r="W6" s="43" t="str">
        <f ca="1">+INDEX(WORLDCUP!$AR$6:$AR$97,MATCH(X6,WORLDCUP!$AI$6:$AI$97,0))&amp;"-"&amp;INDEX(WORLDCUP!$AS$6:$AS$97,MATCH(X6,WORLDCUP!$AI$6:$AI$97,0))</f>
        <v>4-4</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-7</v>
      </c>
      <c r="W7" s="479" t="str">
        <f ca="1">+INDEX(WORLDCUP!$AR$6:$AR$97,MATCH(X7,WORLDCUP!$AI$6:$AI$97,0))&amp;"-"&amp;INDEX(WORLDCUP!$AS$6:$AS$97,MATCH(X7,WORLDCUP!$AI$6:$AI$97,0))</f>
        <v>1-8</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4</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Swi</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4</v>
      </c>
      <c r="K12" s="451" t="str">
        <f ca="1">+INDEX(WORLDCUP!$AR$6:$AR$97,MATCH(L12,WORLDCUP!$AI$6:$AI$97,0))&amp;"-"&amp;INDEX(WORLDCUP!$AS$6:$AS$97,MATCH(L12,WORLDCUP!$AI$6:$AI$97,0))</f>
        <v>6-2</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9-1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4</v>
      </c>
      <c r="K13" s="43" t="str">
        <f ca="1">+INDEX(WORLDCUP!$AR$6:$AR$97,MATCH(L13,WORLDCUP!$AI$6:$AI$97,0))&amp;"-"&amp;INDEX(WORLDCUP!$AS$6:$AS$97,MATCH(L13,WORLDCUP!$AI$6:$AI$97,0))</f>
        <v>5-1</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6-3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3</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3-5</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2-6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-6</v>
      </c>
      <c r="K15" s="479" t="str">
        <f ca="1">+INDEX(WORLDCUP!$AR$6:$AR$97,MATCH(L15,WORLDCUP!$AI$6:$AI$97,0))&amp;"-"&amp;INDEX(WORLDCUP!$AS$6:$AS$97,MATCH(L15,WORLDCUP!$AI$6:$AI$97,0))</f>
        <v>1-7</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-7</v>
      </c>
      <c r="W15" s="479" t="str">
        <f ca="1">+INDEX(WORLDCUP!$AR$6:$AR$97,MATCH(X15,WORLDCUP!$AI$6:$AI$97,0))&amp;"-"&amp;INDEX(WORLDCUP!$AS$6:$AS$97,MATCH(X15,WORLDCUP!$AI$6:$AI$97,0))</f>
        <v>2-9</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0</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6</v>
      </c>
      <c r="K20" s="451" t="str">
        <f ca="1">+INDEX(WORLDCUP!$AR$6:$AR$97,MATCH(L20,WORLDCUP!$AI$6:$AI$97,0))&amp;"-"&amp;INDEX(WORLDCUP!$AS$6:$AS$97,MATCH(L20,WORLDCUP!$AI$6:$AI$97,0))</f>
        <v>7-1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685</v>
      </c>
      <c r="Y20" s="181"/>
      <c r="Z20" s="425"/>
      <c r="AA20" s="494"/>
      <c r="AB20" s="494"/>
      <c r="AC20" s="494"/>
      <c r="AD20" s="181"/>
      <c r="AE20" s="429"/>
      <c r="AF20" s="429"/>
      <c r="AG20" s="475"/>
      <c r="AH20" s="181">
        <v>98</v>
      </c>
      <c r="AI20" s="483" t="str">
        <f ca="1">+MID(INDEX(WORLDCUP!$AF$101:$AF$147,MATCH(AH20,WORLDCUP!$Z$101:$Z$147,0)),1,3)</f>
        <v>Uni</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1</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4</v>
      </c>
      <c r="K21" s="43" t="str">
        <f ca="1">+INDEX(WORLDCUP!$AR$6:$AR$97,MATCH(L21,WORLDCUP!$AI$6:$AI$97,0))&amp;"-"&amp;INDEX(WORLDCUP!$AS$6:$AS$97,MATCH(L21,WORLDCUP!$AI$6:$AI$97,0))</f>
        <v>6-2</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3</v>
      </c>
      <c r="W21" s="43" t="str">
        <f ca="1">+INDEX(WORLDCUP!$AR$6:$AR$97,MATCH(X21,WORLDCUP!$AI$6:$AI$97,0))&amp;"-"&amp;INDEX(WORLDCUP!$AS$6:$AS$97,MATCH(X21,WORLDCUP!$AI$6:$AI$97,0))</f>
        <v>6-3</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-9</v>
      </c>
      <c r="W23" s="479" t="str">
        <f ca="1">+INDEX(WORLDCUP!$AR$6:$AR$97,MATCH(X23,WORLDCUP!$AI$6:$AI$97,0))&amp;"-"&amp;INDEX(WORLDCUP!$AS$6:$AS$97,MATCH(X23,WORLDCUP!$AI$6:$AI$97,0))</f>
        <v>0-9</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England</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9</v>
      </c>
      <c r="W28" s="451" t="str">
        <f ca="1">+INDEX(WORLDCUP!$AR$6:$AR$97,MATCH(X28,WORLDCUP!$AI$6:$AI$97,0))&amp;"-"&amp;INDEX(WORLDCUP!$AS$6:$AS$97,MATCH(X28,WORLDCUP!$AI$6:$AI$97,0))</f>
        <v>10-1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5-4</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5-3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-3</v>
      </c>
      <c r="W30" s="43" t="str">
        <f ca="1">+INDEX(WORLDCUP!$AR$6:$AR$97,MATCH(X30,WORLDCUP!$AI$6:$AI$97,0))&amp;"-"&amp;INDEX(WORLDCUP!$AS$6:$AS$97,MATCH(X30,WORLDCUP!$AI$6:$AI$97,0))</f>
        <v>3-6</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1-3</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-8</v>
      </c>
      <c r="W31" s="479" t="str">
        <f ca="1">+INDEX(WORLDCUP!$AR$6:$AR$97,MATCH(X31,WORLDCUP!$AI$6:$AI$97,0))&amp;"-"&amp;INDEX(WORLDCUP!$AS$6:$AS$97,MATCH(X31,WORLDCUP!$AI$6:$AI$97,0))</f>
        <v>1-9</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0</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5</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10-2</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6</v>
      </c>
      <c r="W36" s="451" t="str">
        <f ca="1">+INDEX(WORLDCUP!$AR$6:$AR$97,MATCH(X36,WORLDCUP!$AI$6:$AI$97,0))&amp;"-"&amp;INDEX(WORLDCUP!$AS$6:$AS$97,MATCH(X36,WORLDCUP!$AI$6:$AI$97,0))</f>
        <v>8-2</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2</v>
      </c>
      <c r="K37" s="43" t="str">
        <f ca="1">+INDEX(WORLDCUP!$AR$6:$AR$97,MATCH(L37,WORLDCUP!$AI$6:$AI$97,0))&amp;"-"&amp;INDEX(WORLDCUP!$AS$6:$AS$97,MATCH(L37,WORLDCUP!$AI$6:$AI$97,0))</f>
        <v>6-4</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( 0 )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2</v>
      </c>
      <c r="F38" s="446" t="str">
        <f ca="1">+MID(INDEX(WORLDCUP!$AF$4:$AF$147,MATCH(A38,WORLDCUP!$AH$4:$AH$147,0)),1,3)</f>
        <v>Cur</v>
      </c>
      <c r="G38" s="467">
        <v>3</v>
      </c>
      <c r="H38" s="468" t="str">
        <f ca="1">+MID(INDEX(WORLDCUP!$AL$6:$AL$97,MATCH(L38,WORLDCUP!$AI$6:$AI$97,0)),1,3)</f>
        <v>Cur</v>
      </c>
      <c r="I38" s="38">
        <f ca="1">+INDEX(WORLDCUP!$AM$6:$AM$97,MATCH(L38,WORLDCUP!$AI$6:$AI$97,0))</f>
        <v>3</v>
      </c>
      <c r="J38" s="39">
        <f ca="1">+INDEX(WORLDCUP!$AT$6:$AT$97,MATCH(L38,WORLDCUP!$AI$6:$AI$97,0))</f>
        <v>-8</v>
      </c>
      <c r="K38" s="43" t="str">
        <f ca="1">+INDEX(WORLDCUP!$AR$6:$AR$97,MATCH(L38,WORLDCUP!$AI$6:$AI$97,0))&amp;"-"&amp;INDEX(WORLDCUP!$AS$6:$AS$97,MATCH(L38,WORLDCUP!$AI$6:$AI$97,0))</f>
        <v>2-10</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-3</v>
      </c>
      <c r="W38" s="43" t="str">
        <f ca="1">+INDEX(WORLDCUP!$AR$6:$AR$97,MATCH(X38,WORLDCUP!$AI$6:$AI$97,0))&amp;"-"&amp;INDEX(WORLDCUP!$AS$6:$AS$97,MATCH(X38,WORLDCUP!$AI$6:$AI$97,0))</f>
        <v>4-7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0</v>
      </c>
      <c r="AO38" s="431" t="str">
        <f>+IF(ISBLANK(INDEX(WORLDCUP!$AE$101:$AE$147,MATCH(AL38,WORLDCUP!$Z$101:$Z$147,0))),"","( "&amp;INDEX(WORLDCUP!$AE$101:$AE$147,MATCH(AL38,WORLDCUP!$Z$101:$Z$147,0))&amp;" )")</f>
        <v>( 1 )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4</v>
      </c>
      <c r="F39" s="446" t="str">
        <f ca="1">+MID(INDEX(WORLDCUP!$AF$4:$AF$147,MATCH(A39,WORLDCUP!$AH$4:$AH$147,0)),1,3)</f>
        <v>Ivo</v>
      </c>
      <c r="G39" s="467">
        <v>4</v>
      </c>
      <c r="H39" s="476" t="str">
        <f ca="1">+MID(INDEX(WORLDCUP!$AL$6:$AL$97,MATCH(L39,WORLDCUP!$AI$6:$AI$97,0)),1,3)</f>
        <v>Ecu</v>
      </c>
      <c r="I39" s="477">
        <f ca="1">+INDEX(WORLDCUP!$AM$6:$AM$97,MATCH(L39,WORLDCUP!$AI$6:$AI$97,0))</f>
        <v>1</v>
      </c>
      <c r="J39" s="478">
        <f ca="1">+INDEX(WORLDCUP!$AT$6:$AT$97,MATCH(L39,WORLDCUP!$AI$6:$AI$97,0))</f>
        <v>-2</v>
      </c>
      <c r="K39" s="479" t="str">
        <f ca="1">+INDEX(WORLDCUP!$AR$6:$AR$97,MATCH(L39,WORLDCUP!$AI$6:$AI$97,0))&amp;"-"&amp;INDEX(WORLDCUP!$AS$6:$AS$97,MATCH(L39,WORLDCUP!$AI$6:$AI$97,0))</f>
        <v>3-5</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-6</v>
      </c>
      <c r="W39" s="479" t="str">
        <f ca="1">+INDEX(WORLDCUP!$AR$6:$AR$97,MATCH(X39,WORLDCUP!$AI$6:$AI$97,0))&amp;"-"&amp;INDEX(WORLDCUP!$AS$6:$AS$97,MATCH(X39,WORLDCUP!$AI$6:$AI$97,0))</f>
        <v>1-7</v>
      </c>
      <c r="X39" s="181" t="s">
        <v>693</v>
      </c>
      <c r="Y39" s="181">
        <v>86</v>
      </c>
      <c r="Z39" s="425" t="s">
        <v>688</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3</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8</v>
      </c>
      <c r="W44" s="451" t="str">
        <f ca="1">+INDEX(WORLDCUP!$AR$6:$AR$97,MATCH(X44,WORLDCUP!$AI$6:$AI$97,0))&amp;"-"&amp;INDEX(WORLDCUP!$AS$6:$AS$97,MATCH(X44,WORLDCUP!$AI$6:$AI$97,0))</f>
        <v>9-1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3</v>
      </c>
      <c r="K45" s="43" t="str">
        <f ca="1">+INDEX(WORLDCUP!$AR$6:$AR$97,MATCH(L45,WORLDCUP!$AI$6:$AI$97,0))&amp;"-"&amp;INDEX(WORLDCUP!$AS$6:$AS$97,MATCH(L45,WORLDCUP!$AI$6:$AI$97,0))</f>
        <v>6-3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0</v>
      </c>
      <c r="W45" s="43" t="str">
        <f ca="1">+INDEX(WORLDCUP!$AR$6:$AR$97,MATCH(X45,WORLDCUP!$AI$6:$AI$97,0))&amp;"-"&amp;INDEX(WORLDCUP!$AS$6:$AS$97,MATCH(X45,WORLDCUP!$AI$6:$AI$97,0))</f>
        <v>4-4</v>
      </c>
      <c r="X45" s="181" t="s">
        <v>695</v>
      </c>
      <c r="Y45" s="181">
        <v>85</v>
      </c>
      <c r="Z45" s="425" t="s">
        <v>660</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3-4</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-8</v>
      </c>
      <c r="K47" s="479" t="str">
        <f ca="1">+INDEX(WORLDCUP!$AR$6:$AR$97,MATCH(L47,WORLDCUP!$AI$6:$AI$97,0))&amp;"-"&amp;INDEX(WORLDCUP!$AS$6:$AS$97,MATCH(L47,WORLDCUP!$AI$6:$AI$97,0))</f>
        <v>0-8</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0</v>
      </c>
      <c r="BK49" s="465">
        <f ca="1">COUNTIF(Pool!$C$210:$C$217,Fixture!BG49)-BL49-BM49-BN49-BO49</f>
        <v>1</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Senegal</v>
      </c>
      <c r="F2" s="9" t="str">
        <f ca="1">+WORLDCUP!BD63</f>
        <v>Sweden</v>
      </c>
      <c r="G2" s="9" t="str">
        <f ca="1">+WORLDCUP!BD65</f>
        <v>Saudi Arabia</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Senegal</v>
      </c>
      <c r="F3" s="9" t="str">
        <f ca="1">+WORLDCUP!BD61</f>
        <v>Australia</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Senegal</v>
      </c>
      <c r="F4" s="9" t="str">
        <f ca="1">+WORLDCUP!BD61</f>
        <v>Australia</v>
      </c>
      <c r="G4" s="9" t="str">
        <f ca="1">+WORLDCUP!BD65</f>
        <v>Saudi Arabia</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Senegal</v>
      </c>
      <c r="F5" s="9" t="str">
        <f ca="1">+WORLDCUP!BD61</f>
        <v>Australia</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Egypt</v>
      </c>
      <c r="E6" s="9" t="str">
        <f ca="1">+WORLDCUP!BD66</f>
        <v>Senegal</v>
      </c>
      <c r="F6" s="9" t="str">
        <f ca="1">+WORLDCUP!BD61</f>
        <v>Australia</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Egypt</v>
      </c>
      <c r="E7" s="9" t="str">
        <f ca="1">+WORLDCUP!BD67</f>
        <v>Algeria</v>
      </c>
      <c r="F7" s="9" t="str">
        <f ca="1">+WORLDCUP!BD61</f>
        <v>Australia</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Egypt</v>
      </c>
      <c r="E8" s="9" t="str">
        <f ca="1">+WORLDCUP!BD66</f>
        <v>Senegal</v>
      </c>
      <c r="F8" s="9" t="str">
        <f ca="1">+WORLDCUP!BD61</f>
        <v>Australia</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Egypt</v>
      </c>
      <c r="E9" s="9" t="str">
        <f ca="1">+WORLDCUP!BD67</f>
        <v>Algeria</v>
      </c>
      <c r="F9" s="9" t="str">
        <f ca="1">+WORLDCUP!BD61</f>
        <v>Australia</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Egypt</v>
      </c>
      <c r="E10" s="9" t="str">
        <f ca="1">+WORLDCUP!BD67</f>
        <v>Algeria</v>
      </c>
      <c r="F10" s="9" t="str">
        <f ca="1">+WORLDCUP!BD61</f>
        <v>Australia</v>
      </c>
      <c r="G10" s="9" t="str">
        <f ca="1">+WORLDCUP!BD65</f>
        <v>Saudi Arabia</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Senegal</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Senegal</v>
      </c>
      <c r="F12" s="9" t="str">
        <f ca="1">+WORLDCUP!BD60</f>
        <v>Scotland</v>
      </c>
      <c r="G12" s="9" t="str">
        <f ca="1">+WORLDCUP!BD65</f>
        <v>Saudi Arabia</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Egypt</v>
      </c>
      <c r="E14" s="9" t="str">
        <f ca="1">+WORLDCUP!BD66</f>
        <v>Senegal</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Egypt</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Egypt</v>
      </c>
      <c r="E16" s="9" t="str">
        <f ca="1">+WORLDCUP!BD66</f>
        <v>Senegal</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Egypt</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Egypt</v>
      </c>
      <c r="E18" s="9" t="str">
        <f ca="1">+WORLDCUP!BD67</f>
        <v>Algeria</v>
      </c>
      <c r="F18" s="9" t="str">
        <f ca="1">+WORLDCUP!BD60</f>
        <v>Scotland</v>
      </c>
      <c r="G18" s="9" t="str">
        <f ca="1">+WORLDCUP!BD65</f>
        <v>Saudi Arabia</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Senegal</v>
      </c>
      <c r="F19" s="9" t="str">
        <f ca="1">+WORLDCUP!BD60</f>
        <v>Scotland</v>
      </c>
      <c r="G19" s="9" t="str">
        <f ca="1">+WORLDCUP!BD67</f>
        <v>Algeria</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Australia</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Australia</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Australia</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Australia</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Australia</v>
      </c>
      <c r="G25" s="9" t="str">
        <f ca="1">+WORLDCUP!BD65</f>
        <v>Saudi Arabia</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Egypt</v>
      </c>
      <c r="E27" s="9" t="str">
        <f ca="1">+WORLDCUP!BD66</f>
        <v>Senegal</v>
      </c>
      <c r="F27" s="9" t="str">
        <f ca="1">+WORLDCUP!BD60</f>
        <v>Scotland</v>
      </c>
      <c r="G27" s="9" t="str">
        <f ca="1">+WORLDCUP!BD67</f>
        <v>Algeria</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Egypt</v>
      </c>
      <c r="E28" s="9" t="str">
        <f ca="1">+WORLDCUP!BD67</f>
        <v>Algeria</v>
      </c>
      <c r="F28" s="9" t="str">
        <f ca="1">+WORLDCUP!BD60</f>
        <v>Scotland</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Egypt</v>
      </c>
      <c r="E29" s="9" t="str">
        <f ca="1">+WORLDCUP!BD66</f>
        <v>Senegal</v>
      </c>
      <c r="F29" s="9" t="str">
        <f ca="1">+WORLDCUP!BD60</f>
        <v>Scotland</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Egypt</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Egypt</v>
      </c>
      <c r="E31" s="9" t="str">
        <f ca="1">+WORLDCUP!BD67</f>
        <v>Algeria</v>
      </c>
      <c r="F31" s="9" t="str">
        <f ca="1">+WORLDCUP!BD60</f>
        <v>Scotland</v>
      </c>
      <c r="G31" s="9" t="str">
        <f ca="1">+WORLDCUP!BD65</f>
        <v>Saudi Arabia</v>
      </c>
      <c r="H31" s="9" t="str">
        <f ca="1">+WORLDCUP!BD61</f>
        <v>Australia</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Australia</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Australia</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Senegal</v>
      </c>
      <c r="F34" s="9" t="str">
        <f ca="1">+WORLDCUP!BD61</f>
        <v>Australia</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Australia</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Australia</v>
      </c>
      <c r="G36" s="9" t="str">
        <f ca="1">+WORLDCUP!BD65</f>
        <v>Saudi Arabia</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Curaçao</v>
      </c>
      <c r="F37" s="9" t="str">
        <f ca="1">+WORLDCUP!BD61</f>
        <v>Australia</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Curaçao</v>
      </c>
      <c r="F38" s="9" t="str">
        <f ca="1">+WORLDCUP!BD61</f>
        <v>Australia</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Curaçao</v>
      </c>
      <c r="F39" s="9" t="str">
        <f ca="1">+WORLDCUP!BD61</f>
        <v>Australia</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Curaçao</v>
      </c>
      <c r="F40" s="9" t="str">
        <f ca="1">+WORLDCUP!BD61</f>
        <v>Australia</v>
      </c>
      <c r="G40" s="9" t="str">
        <f ca="1">+WORLDCUP!BD67</f>
        <v>Algeria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Curaçao</v>
      </c>
      <c r="F41" s="9" t="str">
        <f ca="1">+WORLDCUP!BD61</f>
        <v>Australia</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Australia</v>
      </c>
      <c r="G42" s="9" t="str">
        <f ca="1">+WORLDCUP!BD65</f>
        <v>Saudi Arabia</v>
      </c>
      <c r="H42" s="9" t="str">
        <f ca="1">+WORLDCUP!BD63</f>
        <v>Sweden</v>
      </c>
      <c r="I42" s="9" t="str">
        <f ca="1">+WORLDCUP!BD69</f>
        <v>Ghana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Australia</v>
      </c>
      <c r="G43" s="9" t="str">
        <f ca="1">+WORLDCUP!BD65</f>
        <v>Saudi Arabia</v>
      </c>
      <c r="H43" s="9" t="str">
        <f ca="1">+WORLDCUP!BD63</f>
        <v>Sweden</v>
      </c>
      <c r="I43" s="9" t="str">
        <f ca="1">+WORLDCUP!BD62</f>
        <v>Curaçao</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Curaçao</v>
      </c>
      <c r="F44" s="9" t="str">
        <f ca="1">+WORLDCUP!BD61</f>
        <v>Australia</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Curaçao</v>
      </c>
      <c r="F45" s="9" t="str">
        <f ca="1">+WORLDCUP!BD61</f>
        <v>Australia</v>
      </c>
      <c r="G45" s="9" t="str">
        <f ca="1">+WORLDCUP!BD65</f>
        <v>Saudi Arabia</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Australia</v>
      </c>
      <c r="G46" s="9" t="str">
        <f ca="1">+WORLDCUP!BD65</f>
        <v>Saudi Arabia</v>
      </c>
      <c r="H46" s="9" t="str">
        <f ca="1">+WORLDCUP!BD63</f>
        <v>Sweden</v>
      </c>
      <c r="I46" s="9" t="str">
        <f ca="1">+WORLDCUP!BD62</f>
        <v>Curaçao</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Senegal</v>
      </c>
      <c r="F48" s="9" t="str">
        <f ca="1">+WORLDCUP!BD59</f>
        <v>Bosnia and Herzegovina</v>
      </c>
      <c r="G48" s="9" t="str">
        <f ca="1">+WORLDCUP!BD65</f>
        <v>Saudi Arabia</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Bosnia and Herzegovina</v>
      </c>
      <c r="F50" s="9" t="str">
        <f ca="1">+WORLDCUP!BD63</f>
        <v>Sweden</v>
      </c>
      <c r="G50" s="9" t="str">
        <f ca="1">+WORLDCUP!BD66</f>
        <v>Senegal</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Bosnia and Herzegovina</v>
      </c>
      <c r="F51" s="9" t="str">
        <f ca="1">+WORLDCUP!BD63</f>
        <v>Sweden</v>
      </c>
      <c r="G51" s="9" t="str">
        <f ca="1">+WORLDCUP!BD65</f>
        <v>Saudi Arabia</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Egypt</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Bosnia and Herzegovina</v>
      </c>
      <c r="F53" s="9" t="str">
        <f ca="1">+WORLDCUP!BD63</f>
        <v>Sweden</v>
      </c>
      <c r="G53" s="9" t="str">
        <f ca="1">+WORLDCUP!BD65</f>
        <v>Saudi Arabia</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Bosnia and Herzegovina</v>
      </c>
      <c r="F54" s="9" t="str">
        <f ca="1">+WORLDCUP!BD63</f>
        <v>Sweden</v>
      </c>
      <c r="G54" s="9" t="str">
        <f ca="1">+WORLDCUP!BD65</f>
        <v>Saudi Arabia</v>
      </c>
      <c r="H54" s="9" t="str">
        <f ca="1">+WORLDCUP!BD64</f>
        <v>Egypt</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Senegal</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Australia</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Australia</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Australia</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Australia</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Australia</v>
      </c>
      <c r="G61" s="9" t="str">
        <f ca="1">+WORLDCUP!BD67</f>
        <v>Algeria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Bosnia and Herzegovina</v>
      </c>
      <c r="F62" s="9" t="str">
        <f ca="1">+WORLDCUP!BD61</f>
        <v>Australia</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Bosnia and Herzegovina</v>
      </c>
      <c r="F63" s="9" t="str">
        <f ca="1">+WORLDCUP!BD61</f>
        <v>Australia</v>
      </c>
      <c r="G63" s="9" t="str">
        <f ca="1">+WORLDCUP!BD66</f>
        <v>Senegal</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Bosnia and Herzegovina</v>
      </c>
      <c r="F64" s="9" t="str">
        <f ca="1">+WORLDCUP!BD61</f>
        <v>Australia</v>
      </c>
      <c r="G64" s="9" t="str">
        <f ca="1">+WORLDCUP!BD65</f>
        <v>Saudi Arabia</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Egypt</v>
      </c>
      <c r="E65" s="9" t="str">
        <f ca="1">+WORLDCUP!BD59</f>
        <v>Bosnia and Herzegovina</v>
      </c>
      <c r="F65" s="9" t="str">
        <f ca="1">+WORLDCUP!BD61</f>
        <v>Australia</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Bosnia and Herzegovina</v>
      </c>
      <c r="F66" s="9" t="str">
        <f ca="1">+WORLDCUP!BD61</f>
        <v>Australia</v>
      </c>
      <c r="G66" s="9" t="str">
        <f ca="1">+WORLDCUP!BD65</f>
        <v>Saudi Arabia</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Bosnia and Herzegovina</v>
      </c>
      <c r="F67" s="9" t="str">
        <f ca="1">+WORLDCUP!BD61</f>
        <v>Australia</v>
      </c>
      <c r="G67" s="9" t="str">
        <f ca="1">+WORLDCUP!BD65</f>
        <v>Saudi Arabia</v>
      </c>
      <c r="H67" s="9" t="str">
        <f ca="1">+WORLDCUP!BD64</f>
        <v>Egypt</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Bosnia and Herzegovina</v>
      </c>
      <c r="F68" s="9" t="str">
        <f ca="1">+WORLDCUP!BD61</f>
        <v>Australia</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Bosnia and Herzegovina</v>
      </c>
      <c r="F69" s="9" t="str">
        <f ca="1">+WORLDCUP!BD61</f>
        <v>Australia</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Senegal</v>
      </c>
      <c r="E70" s="9" t="str">
        <f ca="1">+WORLDCUP!BD59</f>
        <v>Bosnia and Herzegovina</v>
      </c>
      <c r="F70" s="9" t="str">
        <f ca="1">+WORLDCUP!BD61</f>
        <v>Australia</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Bosnia and Herzegovina</v>
      </c>
      <c r="F71" s="9" t="str">
        <f ca="1">+WORLDCUP!BD61</f>
        <v>Australia</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Bosnia and Herzegovina</v>
      </c>
      <c r="F72" s="9" t="str">
        <f ca="1">+WORLDCUP!BD61</f>
        <v>Australia</v>
      </c>
      <c r="G72" s="9" t="str">
        <f ca="1">+WORLDCUP!BD65</f>
        <v>Saudi Arabia</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Egypt</v>
      </c>
      <c r="E73" s="9" t="str">
        <f ca="1">+WORLDCUP!BD59</f>
        <v>Bosnia and Herzegovina</v>
      </c>
      <c r="F73" s="9" t="str">
        <f ca="1">+WORLDCUP!BD61</f>
        <v>Australia</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Egypt</v>
      </c>
      <c r="E74" s="9" t="str">
        <f ca="1">+WORLDCUP!BD59</f>
        <v>Bosnia and Herzegovina</v>
      </c>
      <c r="F74" s="9" t="str">
        <f ca="1">+WORLDCUP!BD61</f>
        <v>Australia</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Egypt</v>
      </c>
      <c r="E75" s="9" t="str">
        <f ca="1">+WORLDCUP!BD59</f>
        <v>Bosnia and Herzegovina</v>
      </c>
      <c r="F75" s="9" t="str">
        <f ca="1">+WORLDCUP!BD61</f>
        <v>Australia</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Egypt</v>
      </c>
      <c r="E76" s="9" t="str">
        <f ca="1">+WORLDCUP!BD59</f>
        <v>Bosnia and Herzegovina</v>
      </c>
      <c r="F76" s="9" t="str">
        <f ca="1">+WORLDCUP!BD61</f>
        <v>Australia</v>
      </c>
      <c r="G76" s="9" t="str">
        <f ca="1">+WORLDCUP!BD67</f>
        <v>Algeria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Egypt</v>
      </c>
      <c r="E77" s="9" t="str">
        <f ca="1">+WORLDCUP!BD59</f>
        <v>Bosnia and Herzegovina</v>
      </c>
      <c r="F77" s="9" t="str">
        <f ca="1">+WORLDCUP!BD61</f>
        <v>Australia</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Australia</v>
      </c>
      <c r="G78" s="9" t="str">
        <f ca="1">+WORLDCUP!BD67</f>
        <v>Algeria</v>
      </c>
      <c r="H78" s="9" t="str">
        <f ca="1">+WORLDCUP!BD63</f>
        <v>Sweden</v>
      </c>
      <c r="I78" s="9" t="str">
        <f ca="1">+WORLDCUP!BD69</f>
        <v>Ghana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Australia</v>
      </c>
      <c r="G79" s="9" t="str">
        <f ca="1">+WORLDCUP!BD67</f>
        <v>Algeria</v>
      </c>
      <c r="H79" s="9" t="str">
        <f ca="1">+WORLDCUP!BD63</f>
        <v>Sweden</v>
      </c>
      <c r="I79" s="9" t="str">
        <f ca="1">+WORLDCUP!BD62</f>
        <v>Curaçao</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Egypt</v>
      </c>
      <c r="E80" s="9" t="str">
        <f ca="1">+WORLDCUP!BD59</f>
        <v>Bosnia and Herzegovina</v>
      </c>
      <c r="F80" s="9" t="str">
        <f ca="1">+WORLDCUP!BD61</f>
        <v>Australia</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Egypt</v>
      </c>
      <c r="E81" s="9" t="str">
        <f ca="1">+WORLDCUP!BD59</f>
        <v>Bosnia and Herzegovina</v>
      </c>
      <c r="F81" s="9" t="str">
        <f ca="1">+WORLDCUP!BD61</f>
        <v>Australia</v>
      </c>
      <c r="G81" s="9" t="str">
        <f ca="1">+WORLDCUP!BD65</f>
        <v>Saudi Arabia</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Australia</v>
      </c>
      <c r="G82" s="9" t="str">
        <f ca="1">+WORLDCUP!BD67</f>
        <v>Algeria</v>
      </c>
      <c r="H82" s="9" t="str">
        <f ca="1">+WORLDCUP!BD63</f>
        <v>Sweden</v>
      </c>
      <c r="I82" s="9" t="str">
        <f ca="1">+WORLDCUP!BD62</f>
        <v>Curaçao</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Bosnia and Herzegovina</v>
      </c>
      <c r="F92" s="9" t="str">
        <f ca="1">+WORLDCUP!BD60</f>
        <v>Scotland</v>
      </c>
      <c r="G92" s="9" t="str">
        <f ca="1">+WORLDCUP!BD65</f>
        <v>Saudi Arabia</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Egypt</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Bosnia and Herzegovina</v>
      </c>
      <c r="F94" s="9" t="str">
        <f ca="1">+WORLDCUP!BD60</f>
        <v>Scotland</v>
      </c>
      <c r="G94" s="9" t="str">
        <f ca="1">+WORLDCUP!BD65</f>
        <v>Saudi Arabia</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Bosnia and Herzegovina</v>
      </c>
      <c r="F95" s="9" t="str">
        <f ca="1">+WORLDCUP!BD60</f>
        <v>Scotland</v>
      </c>
      <c r="G95" s="9" t="str">
        <f ca="1">+WORLDCUP!BD65</f>
        <v>Saudi Arabia</v>
      </c>
      <c r="H95" s="9" t="str">
        <f ca="1">+WORLDCUP!BD64</f>
        <v>Egypt</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Egypt</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Egypt</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Egypt</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Egypt</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Egypt</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Algeria</v>
      </c>
      <c r="H107" s="9" t="str">
        <f ca="1">+WORLDCUP!BD63</f>
        <v>Sweden</v>
      </c>
      <c r="I107" s="9" t="str">
        <f ca="1">+WORLDCUP!BD62</f>
        <v>Curaçao</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Egypt</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Egypt</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Algeria</v>
      </c>
      <c r="H110" s="9" t="str">
        <f ca="1">+WORLDCUP!BD63</f>
        <v>Sweden</v>
      </c>
      <c r="I110" s="9" t="str">
        <f ca="1">+WORLDCUP!BD62</f>
        <v>Curaçao</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Australia</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Australia</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Australia</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Australia</v>
      </c>
      <c r="G125" s="9" t="str">
        <f ca="1">+WORLDCUP!BD67</f>
        <v>Algeria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Australia</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Australia</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Algeria</v>
      </c>
      <c r="H128" s="9" t="str">
        <f ca="1">+WORLDCUP!BD63</f>
        <v>Sweden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Australia</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Australia</v>
      </c>
      <c r="G130" s="9" t="str">
        <f ca="1">+WORLDCUP!BD65</f>
        <v>Saudi Arabia</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Algeria</v>
      </c>
      <c r="H131" s="9" t="str">
        <f ca="1">+WORLDCUP!BD63</f>
        <v>Sweden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Senegal</v>
      </c>
      <c r="E134" s="9" t="str">
        <f ca="1">+WORLDCUP!BD59</f>
        <v>Bosnia and Herzegovina</v>
      </c>
      <c r="F134" s="9" t="str">
        <f ca="1">+WORLDCUP!BD60</f>
        <v>Scotland</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Egypt</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Egypt</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Egypt</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Egypt</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Egypt</v>
      </c>
      <c r="E141" s="9" t="str">
        <f ca="1">+WORLDCUP!BD59</f>
        <v>Bosnia and Herzegovina</v>
      </c>
      <c r="F141" s="9" t="str">
        <f ca="1">+WORLDCUP!BD60</f>
        <v>Scotland</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Algeria</v>
      </c>
      <c r="H143" s="9" t="str">
        <f ca="1">+WORLDCUP!BD61</f>
        <v>Australia</v>
      </c>
      <c r="I143" s="9" t="str">
        <f ca="1">+WORLDCUP!BD62</f>
        <v>Curaçao</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Egypt</v>
      </c>
      <c r="E144" s="9" t="str">
        <f ca="1">+WORLDCUP!BD59</f>
        <v>Bosnia and Herzegovina</v>
      </c>
      <c r="F144" s="9" t="str">
        <f ca="1">+WORLDCUP!BD60</f>
        <v>Scotland</v>
      </c>
      <c r="G144" s="9" t="str">
        <f ca="1">+WORLDCUP!BD65</f>
        <v>Saudi Arabia</v>
      </c>
      <c r="H144" s="9" t="str">
        <f ca="1">+WORLDCUP!BD61</f>
        <v>Australia</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Egypt</v>
      </c>
      <c r="E145" s="9" t="str">
        <f ca="1">+WORLDCUP!BD59</f>
        <v>Bosnia and Herzegovina</v>
      </c>
      <c r="F145" s="9" t="str">
        <f ca="1">+WORLDCUP!BD60</f>
        <v>Scotland</v>
      </c>
      <c r="G145" s="9" t="str">
        <f ca="1">+WORLDCUP!BD65</f>
        <v>Saudi Arabia</v>
      </c>
      <c r="H145" s="9" t="str">
        <f ca="1">+WORLDCUP!BD61</f>
        <v>Australia</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Algeria</v>
      </c>
      <c r="H146" s="9" t="str">
        <f ca="1">+WORLDCUP!BD61</f>
        <v>Australia</v>
      </c>
      <c r="I146" s="9" t="str">
        <f ca="1">+WORLDCUP!BD62</f>
        <v>Curaçao</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Curaçao</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Bosnia and Herzegovina</v>
      </c>
      <c r="F148" s="9" t="str">
        <f ca="1">+WORLDCUP!BD61</f>
        <v>Australia</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Curaçao</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Curaçao</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Bosnia and Herzegovina</v>
      </c>
      <c r="F151" s="9" t="str">
        <f ca="1">+WORLDCUP!BD61</f>
        <v>Australia</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Sweden</v>
      </c>
      <c r="I152" s="9" t="str">
        <f ca="1">+WORLDCUP!BD69</f>
        <v>Ghana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Sweden</v>
      </c>
      <c r="I153" s="9" t="str">
        <f ca="1">+WORLDCUP!BD62</f>
        <v>Curaçao</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Bosnia and Herzegovina</v>
      </c>
      <c r="F154" s="9" t="str">
        <f ca="1">+WORLDCUP!BD61</f>
        <v>Australia</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Bosnia and Herzegovina</v>
      </c>
      <c r="F155" s="9" t="str">
        <f ca="1">+WORLDCUP!BD61</f>
        <v>Australia</v>
      </c>
      <c r="G155" s="9" t="str">
        <f ca="1">+WORLDCUP!BD65</f>
        <v>Saudi Arabia</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Sweden</v>
      </c>
      <c r="I156" s="9" t="str">
        <f ca="1">+WORLDCUP!BD62</f>
        <v>Curaçao</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Australia</v>
      </c>
      <c r="G157" s="9" t="str">
        <f ca="1">+WORLDCUP!BD62</f>
        <v>Curaçao</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Australia</v>
      </c>
      <c r="G158" s="9" t="str">
        <f ca="1">+WORLDCUP!BD67</f>
        <v>Algeria</v>
      </c>
      <c r="H158" s="9" t="str">
        <f ca="1">+WORLDCUP!BD63</f>
        <v>Sweden</v>
      </c>
      <c r="I158" s="9" t="str">
        <f ca="1">+WORLDCUP!BD69</f>
        <v>Ghana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Australia</v>
      </c>
      <c r="G159" s="9" t="str">
        <f ca="1">+WORLDCUP!BD67</f>
        <v>Algeria</v>
      </c>
      <c r="H159" s="9" t="str">
        <f ca="1">+WORLDCUP!BD63</f>
        <v>Sweden</v>
      </c>
      <c r="I159" s="9" t="str">
        <f ca="1">+WORLDCUP!BD62</f>
        <v>Curaçao</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Australia</v>
      </c>
      <c r="G160" s="9" t="str">
        <f ca="1">+WORLDCUP!BD62</f>
        <v>Curaçao</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Australia</v>
      </c>
      <c r="G161" s="9" t="str">
        <f ca="1">+WORLDCUP!BD62</f>
        <v>Curaçao</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Australia</v>
      </c>
      <c r="G162" s="9" t="str">
        <f ca="1">+WORLDCUP!BD67</f>
        <v>Algeria</v>
      </c>
      <c r="H162" s="9" t="str">
        <f ca="1">+WORLDCUP!BD63</f>
        <v>Sweden</v>
      </c>
      <c r="I162" s="9" t="str">
        <f ca="1">+WORLDCUP!BD62</f>
        <v>Curaçao</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Australia</v>
      </c>
      <c r="G163" s="9" t="str">
        <f ca="1">+WORLDCUP!BD65</f>
        <v>Saudi Arabia</v>
      </c>
      <c r="H163" s="9" t="str">
        <f ca="1">+WORLDCUP!BD63</f>
        <v>Sweden</v>
      </c>
      <c r="I163" s="9" t="str">
        <f ca="1">+WORLDCUP!BD69</f>
        <v>Ghana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Australia</v>
      </c>
      <c r="G164" s="9" t="str">
        <f ca="1">+WORLDCUP!BD65</f>
        <v>Saudi Arabia</v>
      </c>
      <c r="H164" s="9" t="str">
        <f ca="1">+WORLDCUP!BD63</f>
        <v>Sweden</v>
      </c>
      <c r="I164" s="9" t="str">
        <f ca="1">+WORLDCUP!BD62</f>
        <v>Curaçao</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Algeria</v>
      </c>
      <c r="H165" s="9" t="str">
        <f ca="1">+WORLDCUP!BD63</f>
        <v>Sweden</v>
      </c>
      <c r="I165" s="9" t="str">
        <f ca="1">+WORLDCUP!BD61</f>
        <v>Australia</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Australia</v>
      </c>
      <c r="G166" s="9" t="str">
        <f ca="1">+WORLDCUP!BD65</f>
        <v>Saudi Arabia</v>
      </c>
      <c r="H166" s="9" t="str">
        <f ca="1">+WORLDCUP!BD63</f>
        <v>Sweden</v>
      </c>
      <c r="I166" s="9" t="str">
        <f ca="1">+WORLDCUP!BD62</f>
        <v>Curaçao</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Czech Republic</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Senegal</v>
      </c>
      <c r="F168" s="9" t="str">
        <f ca="1">+WORLDCUP!BD58</f>
        <v>Czech Republic</v>
      </c>
      <c r="G168" s="9" t="str">
        <f ca="1">+WORLDCUP!BD65</f>
        <v>Saudi Arabia</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Senegal</v>
      </c>
      <c r="F169" s="9" t="str">
        <f ca="1">+WORLDCUP!BD63</f>
        <v>Sweden</v>
      </c>
      <c r="G169" s="9" t="str">
        <f ca="1">+WORLDCUP!BD58</f>
        <v>Czech Republic</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Senegal</v>
      </c>
      <c r="F170" s="9" t="str">
        <f ca="1">+WORLDCUP!BD63</f>
        <v>Sweden</v>
      </c>
      <c r="G170" s="9" t="str">
        <f ca="1">+WORLDCUP!BD58</f>
        <v>Czech Republic</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Egypt</v>
      </c>
      <c r="E171" s="9" t="str">
        <f ca="1">+WORLDCUP!BD67</f>
        <v>Algeria</v>
      </c>
      <c r="F171" s="9" t="str">
        <f ca="1">+WORLDCUP!BD63</f>
        <v>Sweden</v>
      </c>
      <c r="G171" s="9" t="str">
        <f ca="1">+WORLDCUP!BD58</f>
        <v>Czech Republic</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Egypt</v>
      </c>
      <c r="E172" s="9" t="str">
        <f ca="1">+WORLDCUP!BD66</f>
        <v>Senegal</v>
      </c>
      <c r="F172" s="9" t="str">
        <f ca="1">+WORLDCUP!BD63</f>
        <v>Sweden</v>
      </c>
      <c r="G172" s="9" t="str">
        <f ca="1">+WORLDCUP!BD58</f>
        <v>Czech Republic</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Egypt</v>
      </c>
      <c r="E173" s="9" t="str">
        <f ca="1">+WORLDCUP!BD67</f>
        <v>Algeria</v>
      </c>
      <c r="F173" s="9" t="str">
        <f ca="1">+WORLDCUP!BD63</f>
        <v>Sweden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Egypt</v>
      </c>
      <c r="E174" s="9" t="str">
        <f ca="1">+WORLDCUP!BD67</f>
        <v>Algeria</v>
      </c>
      <c r="F174" s="9" t="str">
        <f ca="1">+WORLDCUP!BD63</f>
        <v>Sweden</v>
      </c>
      <c r="G174" s="9" t="str">
        <f ca="1">+WORLDCUP!BD58</f>
        <v>Czech Republic</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Czech Republic</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Czech Republic</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Algeria</v>
      </c>
      <c r="F177" s="9" t="str">
        <f ca="1">+WORLDCUP!BD61</f>
        <v>Australia</v>
      </c>
      <c r="G177" s="9" t="str">
        <f ca="1">+WORLDCUP!BD58</f>
        <v>Czech Republic</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Australia</v>
      </c>
      <c r="G178" s="9" t="str">
        <f ca="1">+WORLDCUP!BD58</f>
        <v>Czech Republic</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Senegal</v>
      </c>
      <c r="F179" s="9" t="str">
        <f ca="1">+WORLDCUP!BD61</f>
        <v>Australia</v>
      </c>
      <c r="G179" s="9" t="str">
        <f ca="1">+WORLDCUP!BD58</f>
        <v>Czech Republic</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Australia</v>
      </c>
      <c r="G180" s="9" t="str">
        <f ca="1">+WORLDCUP!BD58</f>
        <v>Czech Republic</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Australia</v>
      </c>
      <c r="G181" s="9" t="str">
        <f ca="1">+WORLDCUP!BD58</f>
        <v>Czech Republic</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Senegal</v>
      </c>
      <c r="F182" s="9" t="str">
        <f ca="1">+WORLDCUP!BD61</f>
        <v>Australia</v>
      </c>
      <c r="G182" s="9" t="str">
        <f ca="1">+WORLDCUP!BD58</f>
        <v>Czech Republic</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Senegal</v>
      </c>
      <c r="F183" s="9" t="str">
        <f ca="1">+WORLDCUP!BD61</f>
        <v>Australia</v>
      </c>
      <c r="G183" s="9" t="str">
        <f ca="1">+WORLDCUP!BD58</f>
        <v>Czech Republic</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Egypt</v>
      </c>
      <c r="E184" s="9" t="str">
        <f ca="1">+WORLDCUP!BD67</f>
        <v>Algeria</v>
      </c>
      <c r="F184" s="9" t="str">
        <f ca="1">+WORLDCUP!BD61</f>
        <v>Australia</v>
      </c>
      <c r="G184" s="9" t="str">
        <f ca="1">+WORLDCUP!BD58</f>
        <v>Czech Republic</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Egypt</v>
      </c>
      <c r="E185" s="9" t="str">
        <f ca="1">+WORLDCUP!BD66</f>
        <v>Senegal</v>
      </c>
      <c r="F185" s="9" t="str">
        <f ca="1">+WORLDCUP!BD61</f>
        <v>Australia</v>
      </c>
      <c r="G185" s="9" t="str">
        <f ca="1">+WORLDCUP!BD58</f>
        <v>Czech Republic</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Egypt</v>
      </c>
      <c r="E186" s="9" t="str">
        <f ca="1">+WORLDCUP!BD67</f>
        <v>Algeria</v>
      </c>
      <c r="F186" s="9" t="str">
        <f ca="1">+WORLDCUP!BD61</f>
        <v>Australia</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Egypt</v>
      </c>
      <c r="E187" s="9" t="str">
        <f ca="1">+WORLDCUP!BD67</f>
        <v>Algeria</v>
      </c>
      <c r="F187" s="9" t="str">
        <f ca="1">+WORLDCUP!BD61</f>
        <v>Australia</v>
      </c>
      <c r="G187" s="9" t="str">
        <f ca="1">+WORLDCUP!BD58</f>
        <v>Czech Republic</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Senegal</v>
      </c>
      <c r="F188" s="9" t="str">
        <f ca="1">+WORLDCUP!BD61</f>
        <v>Australia</v>
      </c>
      <c r="G188" s="9" t="str">
        <f ca="1">+WORLDCUP!BD58</f>
        <v>Czech Republic</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Curaçao</v>
      </c>
      <c r="F189" s="9" t="str">
        <f ca="1">+WORLDCUP!BD61</f>
        <v>Australia</v>
      </c>
      <c r="G189" s="9" t="str">
        <f ca="1">+WORLDCUP!BD58</f>
        <v>Czech Republic</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Curaçao</v>
      </c>
      <c r="E190" s="9" t="str">
        <f ca="1">+WORLDCUP!BD66</f>
        <v>Senegal</v>
      </c>
      <c r="F190" s="9" t="str">
        <f ca="1">+WORLDCUP!BD61</f>
        <v>Australia</v>
      </c>
      <c r="G190" s="9" t="str">
        <f ca="1">+WORLDCUP!BD58</f>
        <v>Czech Republic</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Curaçao</v>
      </c>
      <c r="F191" s="9" t="str">
        <f ca="1">+WORLDCUP!BD61</f>
        <v>Australia</v>
      </c>
      <c r="G191" s="9" t="str">
        <f ca="1">+WORLDCUP!BD58</f>
        <v>Czech Republic</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Curaçao</v>
      </c>
      <c r="F192" s="9" t="str">
        <f ca="1">+WORLDCUP!BD61</f>
        <v>Australia</v>
      </c>
      <c r="G192" s="9" t="str">
        <f ca="1">+WORLDCUP!BD58</f>
        <v>Czech Republic</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Egypt</v>
      </c>
      <c r="E193" s="9" t="str">
        <f ca="1">+WORLDCUP!BD67</f>
        <v>Algeria</v>
      </c>
      <c r="F193" s="9" t="str">
        <f ca="1">+WORLDCUP!BD61</f>
        <v>Australia</v>
      </c>
      <c r="G193" s="9" t="str">
        <f ca="1">+WORLDCUP!BD58</f>
        <v>Czech Republic</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Egypt</v>
      </c>
      <c r="E194" s="9" t="str">
        <f ca="1">+WORLDCUP!BD66</f>
        <v>Senegal</v>
      </c>
      <c r="F194" s="9" t="str">
        <f ca="1">+WORLDCUP!BD61</f>
        <v>Australia</v>
      </c>
      <c r="G194" s="9" t="str">
        <f ca="1">+WORLDCUP!BD58</f>
        <v>Czech Republic</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Egypt</v>
      </c>
      <c r="E195" s="9" t="str">
        <f ca="1">+WORLDCUP!BD67</f>
        <v>Algeria</v>
      </c>
      <c r="F195" s="9" t="str">
        <f ca="1">+WORLDCUP!BD61</f>
        <v>Australia</v>
      </c>
      <c r="G195" s="9" t="str">
        <f ca="1">+WORLDCUP!BD58</f>
        <v>Czech Republic</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Egypt</v>
      </c>
      <c r="E196" s="9" t="str">
        <f ca="1">+WORLDCUP!BD67</f>
        <v>Algeria</v>
      </c>
      <c r="F196" s="9" t="str">
        <f ca="1">+WORLDCUP!BD61</f>
        <v>Australia</v>
      </c>
      <c r="G196" s="9" t="str">
        <f ca="1">+WORLDCUP!BD58</f>
        <v>Czech Republic</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Curaçao</v>
      </c>
      <c r="F197" s="9" t="str">
        <f ca="1">+WORLDCUP!BD61</f>
        <v>Australia</v>
      </c>
      <c r="G197" s="9" t="str">
        <f ca="1">+WORLDCUP!BD58</f>
        <v>Czech Republic</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Australia</v>
      </c>
      <c r="G198" s="9" t="str">
        <f ca="1">+WORLDCUP!BD58</f>
        <v>Czech Republic</v>
      </c>
      <c r="H198" s="9" t="str">
        <f ca="1">+WORLDCUP!BD63</f>
        <v>Sweden</v>
      </c>
      <c r="I198" s="9" t="str">
        <f ca="1">+WORLDCUP!BD69</f>
        <v>Ghana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Australia</v>
      </c>
      <c r="G199" s="9" t="str">
        <f ca="1">+WORLDCUP!BD58</f>
        <v>Czech Republic</v>
      </c>
      <c r="H199" s="9" t="str">
        <f ca="1">+WORLDCUP!BD63</f>
        <v>Sweden</v>
      </c>
      <c r="I199" s="9" t="str">
        <f ca="1">+WORLDCUP!BD62</f>
        <v>Curaçao</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Curaçao</v>
      </c>
      <c r="F200" s="9" t="str">
        <f ca="1">+WORLDCUP!BD61</f>
        <v>Australia</v>
      </c>
      <c r="G200" s="9" t="str">
        <f ca="1">+WORLDCUP!BD58</f>
        <v>Czech Republic</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Curaçao</v>
      </c>
      <c r="F201" s="9" t="str">
        <f ca="1">+WORLDCUP!BD61</f>
        <v>Australia</v>
      </c>
      <c r="G201" s="9" t="str">
        <f ca="1">+WORLDCUP!BD58</f>
        <v>Czech Republic</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Australia</v>
      </c>
      <c r="G202" s="9" t="str">
        <f ca="1">+WORLDCUP!BD58</f>
        <v>Czech Republic</v>
      </c>
      <c r="H202" s="9" t="str">
        <f ca="1">+WORLDCUP!BD63</f>
        <v>Sweden</v>
      </c>
      <c r="I202" s="9" t="str">
        <f ca="1">+WORLDCUP!BD62</f>
        <v>Curaçao</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Algeria</v>
      </c>
      <c r="F205" s="9" t="str">
        <f ca="1">+WORLDCUP!BD60</f>
        <v>Scotland</v>
      </c>
      <c r="G205" s="9" t="str">
        <f ca="1">+WORLDCUP!BD58</f>
        <v>Czech Republic</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Czech Republic</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Senegal</v>
      </c>
      <c r="F207" s="9" t="str">
        <f ca="1">+WORLDCUP!BD60</f>
        <v>Scotland</v>
      </c>
      <c r="G207" s="9" t="str">
        <f ca="1">+WORLDCUP!BD58</f>
        <v>Czech Republic</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Czech Republic</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Czech Republic</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Senegal</v>
      </c>
      <c r="F211" s="9" t="str">
        <f ca="1">+WORLDCUP!BD60</f>
        <v>Scotland</v>
      </c>
      <c r="G211" s="9" t="str">
        <f ca="1">+WORLDCUP!BD58</f>
        <v>Czech Republic</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Egypt</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Egypt</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Egypt</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Egypt</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Senegal</v>
      </c>
      <c r="F216" s="9" t="str">
        <f ca="1">+WORLDCUP!BD60</f>
        <v>Scotland</v>
      </c>
      <c r="G216" s="9" t="str">
        <f ca="1">+WORLDCUP!BD58</f>
        <v>Czech Republic</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Curaçao</v>
      </c>
      <c r="F217" s="9" t="str">
        <f ca="1">+WORLDCUP!BD60</f>
        <v>Scotland</v>
      </c>
      <c r="G217" s="9" t="str">
        <f ca="1">+WORLDCUP!BD58</f>
        <v>Czech Republic</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Curaçao</v>
      </c>
      <c r="E218" s="9" t="str">
        <f ca="1">+WORLDCUP!BD66</f>
        <v>Senegal</v>
      </c>
      <c r="F218" s="9" t="str">
        <f ca="1">+WORLDCUP!BD60</f>
        <v>Scotland</v>
      </c>
      <c r="G218" s="9" t="str">
        <f ca="1">+WORLDCUP!BD58</f>
        <v>Czech Republic</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Curaçao</v>
      </c>
      <c r="F219" s="9" t="str">
        <f ca="1">+WORLDCUP!BD60</f>
        <v>Scotland</v>
      </c>
      <c r="G219" s="9" t="str">
        <f ca="1">+WORLDCUP!BD58</f>
        <v>Czech Republic</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Curaçao</v>
      </c>
      <c r="F220" s="9" t="str">
        <f ca="1">+WORLDCUP!BD60</f>
        <v>Scotland</v>
      </c>
      <c r="G220" s="9" t="str">
        <f ca="1">+WORLDCUP!BD58</f>
        <v>Czech Republic</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Egypt</v>
      </c>
      <c r="E221" s="9" t="str">
        <f ca="1">+WORLDCUP!BD67</f>
        <v>Algeria</v>
      </c>
      <c r="F221" s="9" t="str">
        <f ca="1">+WORLDCUP!BD60</f>
        <v>Scotland</v>
      </c>
      <c r="G221" s="9" t="str">
        <f ca="1">+WORLDCUP!BD58</f>
        <v>Czech Republic</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Egypt</v>
      </c>
      <c r="E222" s="9" t="str">
        <f ca="1">+WORLDCUP!BD66</f>
        <v>Senegal</v>
      </c>
      <c r="F222" s="9" t="str">
        <f ca="1">+WORLDCUP!BD60</f>
        <v>Scotland</v>
      </c>
      <c r="G222" s="9" t="str">
        <f ca="1">+WORLDCUP!BD58</f>
        <v>Czech Republic</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Egypt</v>
      </c>
      <c r="E223" s="9" t="str">
        <f ca="1">+WORLDCUP!BD67</f>
        <v>Algeria</v>
      </c>
      <c r="F223" s="9" t="str">
        <f ca="1">+WORLDCUP!BD60</f>
        <v>Scotland</v>
      </c>
      <c r="G223" s="9" t="str">
        <f ca="1">+WORLDCUP!BD58</f>
        <v>Czech Republic</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Egypt</v>
      </c>
      <c r="E224" s="9" t="str">
        <f ca="1">+WORLDCUP!BD67</f>
        <v>Algeria</v>
      </c>
      <c r="F224" s="9" t="str">
        <f ca="1">+WORLDCUP!BD60</f>
        <v>Scotland</v>
      </c>
      <c r="G224" s="9" t="str">
        <f ca="1">+WORLDCUP!BD58</f>
        <v>Czech Republic</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Curaçao</v>
      </c>
      <c r="F225" s="9" t="str">
        <f ca="1">+WORLDCUP!BD60</f>
        <v>Scotland</v>
      </c>
      <c r="G225" s="9" t="str">
        <f ca="1">+WORLDCUP!BD58</f>
        <v>Czech Republic</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Czech Republic</v>
      </c>
      <c r="H226" s="9" t="str">
        <f ca="1">+WORLDCUP!BD63</f>
        <v>Sweden</v>
      </c>
      <c r="I226" s="9" t="str">
        <f ca="1">+WORLDCUP!BD69</f>
        <v>Ghana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Czech Republic</v>
      </c>
      <c r="H227" s="9" t="str">
        <f ca="1">+WORLDCUP!BD63</f>
        <v>Sweden</v>
      </c>
      <c r="I227" s="9" t="str">
        <f ca="1">+WORLDCUP!BD62</f>
        <v>Curaçao</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Curaçao</v>
      </c>
      <c r="F228" s="9" t="str">
        <f ca="1">+WORLDCUP!BD60</f>
        <v>Scotland</v>
      </c>
      <c r="G228" s="9" t="str">
        <f ca="1">+WORLDCUP!BD58</f>
        <v>Czech Republic</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Curaçao</v>
      </c>
      <c r="F229" s="9" t="str">
        <f ca="1">+WORLDCUP!BD60</f>
        <v>Scotland</v>
      </c>
      <c r="G229" s="9" t="str">
        <f ca="1">+WORLDCUP!BD58</f>
        <v>Czech Republic</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Czech Republic</v>
      </c>
      <c r="H230" s="9" t="str">
        <f ca="1">+WORLDCUP!BD63</f>
        <v>Sweden</v>
      </c>
      <c r="I230" s="9" t="str">
        <f ca="1">+WORLDCUP!BD62</f>
        <v>Curaçao</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Algeria</v>
      </c>
      <c r="F232" s="9" t="str">
        <f ca="1">+WORLDCUP!BD60</f>
        <v>Scotland</v>
      </c>
      <c r="G232" s="9" t="str">
        <f ca="1">+WORLDCUP!BD58</f>
        <v>Czech Republic</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Czech Republic</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Senegal</v>
      </c>
      <c r="F234" s="9" t="str">
        <f ca="1">+WORLDCUP!BD60</f>
        <v>Scotland</v>
      </c>
      <c r="G234" s="9" t="str">
        <f ca="1">+WORLDCUP!BD58</f>
        <v>Czech Republic</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Czech Republic</v>
      </c>
      <c r="H235" s="9" t="str">
        <f ca="1">+WORLDCUP!BD61</f>
        <v>Australia</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Czech Republic</v>
      </c>
      <c r="H236" s="9" t="str">
        <f ca="1">+WORLDCUP!BD61</f>
        <v>Australia</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Australia</v>
      </c>
      <c r="G237" s="9" t="str">
        <f ca="1">+WORLDCUP!BD58</f>
        <v>Czech Republic</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Czech Republic</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Czech Republic</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Czech Republic</v>
      </c>
      <c r="H240" s="9" t="str">
        <f ca="1">+WORLDCUP!BD61</f>
        <v>Australia</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Czech Republic</v>
      </c>
      <c r="H241" s="9" t="str">
        <f ca="1">+WORLDCUP!BD61</f>
        <v>Australia</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Australia</v>
      </c>
      <c r="G242" s="9" t="str">
        <f ca="1">+WORLDCUP!BD58</f>
        <v>Czech Republic</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Australia</v>
      </c>
      <c r="G243" s="9" t="str">
        <f ca="1">+WORLDCUP!BD58</f>
        <v>Czech Republic</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Australia</v>
      </c>
      <c r="G244" s="9" t="str">
        <f ca="1">+WORLDCUP!BD58</f>
        <v>Czech Republic</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Australia</v>
      </c>
      <c r="G245" s="9" t="str">
        <f ca="1">+WORLDCUP!BD58</f>
        <v>Czech Republic</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Czech Republic</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Australia</v>
      </c>
      <c r="G247" s="9" t="str">
        <f ca="1">+WORLDCUP!BD58</f>
        <v>Czech Republic</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Czech Republic</v>
      </c>
      <c r="H248" s="9" t="str">
        <f ca="1">+WORLDCUP!BD63</f>
        <v>Sweden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Czech Republic</v>
      </c>
      <c r="H249" s="9" t="str">
        <f ca="1">+WORLDCUP!BD61</f>
        <v>Australia</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Czech Republic</v>
      </c>
      <c r="H250" s="9" t="str">
        <f ca="1">+WORLDCUP!BD61</f>
        <v>Australia</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Czech Republic</v>
      </c>
      <c r="H251" s="9" t="str">
        <f ca="1">+WORLDCUP!BD63</f>
        <v>Sweden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Senegal</v>
      </c>
      <c r="F252" s="9" t="str">
        <f ca="1">+WORLDCUP!BD60</f>
        <v>Scotland</v>
      </c>
      <c r="G252" s="9" t="str">
        <f ca="1">+WORLDCUP!BD58</f>
        <v>Czech Republic</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Curaçao</v>
      </c>
      <c r="F253" s="9" t="str">
        <f ca="1">+WORLDCUP!BD60</f>
        <v>Scotland</v>
      </c>
      <c r="G253" s="9" t="str">
        <f ca="1">+WORLDCUP!BD58</f>
        <v>Czech Republic</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Curaçao</v>
      </c>
      <c r="E254" s="9" t="str">
        <f ca="1">+WORLDCUP!BD66</f>
        <v>Senegal</v>
      </c>
      <c r="F254" s="9" t="str">
        <f ca="1">+WORLDCUP!BD60</f>
        <v>Scotland</v>
      </c>
      <c r="G254" s="9" t="str">
        <f ca="1">+WORLDCUP!BD58</f>
        <v>Czech Republic</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Curaçao</v>
      </c>
      <c r="F255" s="9" t="str">
        <f ca="1">+WORLDCUP!BD60</f>
        <v>Scotland</v>
      </c>
      <c r="G255" s="9" t="str">
        <f ca="1">+WORLDCUP!BD58</f>
        <v>Czech Republic</v>
      </c>
      <c r="H255" s="9" t="str">
        <f ca="1">+WORLDCUP!BD61</f>
        <v>Australia</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Curaçao</v>
      </c>
      <c r="F256" s="9" t="str">
        <f ca="1">+WORLDCUP!BD60</f>
        <v>Scotland</v>
      </c>
      <c r="G256" s="9" t="str">
        <f ca="1">+WORLDCUP!BD58</f>
        <v>Czech Republic</v>
      </c>
      <c r="H256" s="9" t="str">
        <f ca="1">+WORLDCUP!BD61</f>
        <v>Australia</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Egypt</v>
      </c>
      <c r="E257" s="9" t="str">
        <f ca="1">+WORLDCUP!BD67</f>
        <v>Algeria</v>
      </c>
      <c r="F257" s="9" t="str">
        <f ca="1">+WORLDCUP!BD60</f>
        <v>Scotland</v>
      </c>
      <c r="G257" s="9" t="str">
        <f ca="1">+WORLDCUP!BD58</f>
        <v>Czech Republic</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Egypt</v>
      </c>
      <c r="E258" s="9" t="str">
        <f ca="1">+WORLDCUP!BD66</f>
        <v>Senegal</v>
      </c>
      <c r="F258" s="9" t="str">
        <f ca="1">+WORLDCUP!BD60</f>
        <v>Scotland</v>
      </c>
      <c r="G258" s="9" t="str">
        <f ca="1">+WORLDCUP!BD58</f>
        <v>Czech Republic</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Egypt</v>
      </c>
      <c r="E259" s="9" t="str">
        <f ca="1">+WORLDCUP!BD67</f>
        <v>Algeria</v>
      </c>
      <c r="F259" s="9" t="str">
        <f ca="1">+WORLDCUP!BD60</f>
        <v>Scotland</v>
      </c>
      <c r="G259" s="9" t="str">
        <f ca="1">+WORLDCUP!BD58</f>
        <v>Czech Republic</v>
      </c>
      <c r="H259" s="9" t="str">
        <f ca="1">+WORLDCUP!BD61</f>
        <v>Australia</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Egypt</v>
      </c>
      <c r="E260" s="9" t="str">
        <f ca="1">+WORLDCUP!BD67</f>
        <v>Algeria</v>
      </c>
      <c r="F260" s="9" t="str">
        <f ca="1">+WORLDCUP!BD60</f>
        <v>Scotland</v>
      </c>
      <c r="G260" s="9" t="str">
        <f ca="1">+WORLDCUP!BD58</f>
        <v>Czech Republic</v>
      </c>
      <c r="H260" s="9" t="str">
        <f ca="1">+WORLDCUP!BD61</f>
        <v>Australia</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Curaçao</v>
      </c>
      <c r="F261" s="9" t="str">
        <f ca="1">+WORLDCUP!BD60</f>
        <v>Scotland</v>
      </c>
      <c r="G261" s="9" t="str">
        <f ca="1">+WORLDCUP!BD58</f>
        <v>Czech Republic</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Czech Republic</v>
      </c>
      <c r="H262" s="9" t="str">
        <f ca="1">+WORLDCUP!BD61</f>
        <v>Australia</v>
      </c>
      <c r="I262" s="9" t="str">
        <f ca="1">+WORLDCUP!BD69</f>
        <v>Ghana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Czech Republic</v>
      </c>
      <c r="H263" s="9" t="str">
        <f ca="1">+WORLDCUP!BD61</f>
        <v>Australia</v>
      </c>
      <c r="I263" s="9" t="str">
        <f ca="1">+WORLDCUP!BD62</f>
        <v>Curaçao</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Curaçao</v>
      </c>
      <c r="F264" s="9" t="str">
        <f ca="1">+WORLDCUP!BD60</f>
        <v>Scotland</v>
      </c>
      <c r="G264" s="9" t="str">
        <f ca="1">+WORLDCUP!BD58</f>
        <v>Czech Republic</v>
      </c>
      <c r="H264" s="9" t="str">
        <f ca="1">+WORLDCUP!BD61</f>
        <v>Australia</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Curaçao</v>
      </c>
      <c r="F265" s="9" t="str">
        <f ca="1">+WORLDCUP!BD60</f>
        <v>Scotland</v>
      </c>
      <c r="G265" s="9" t="str">
        <f ca="1">+WORLDCUP!BD58</f>
        <v>Czech Republic</v>
      </c>
      <c r="H265" s="9" t="str">
        <f ca="1">+WORLDCUP!BD61</f>
        <v>Australia</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Czech Republic</v>
      </c>
      <c r="H266" s="9" t="str">
        <f ca="1">+WORLDCUP!BD61</f>
        <v>Australia</v>
      </c>
      <c r="I266" s="9" t="str">
        <f ca="1">+WORLDCUP!BD62</f>
        <v>Curaçao</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Australia</v>
      </c>
      <c r="G267" s="9" t="str">
        <f ca="1">+WORLDCUP!BD58</f>
        <v>Czech Republic</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Senegal</v>
      </c>
      <c r="F268" s="9" t="str">
        <f ca="1">+WORLDCUP!BD61</f>
        <v>Australia</v>
      </c>
      <c r="G268" s="9" t="str">
        <f ca="1">+WORLDCUP!BD58</f>
        <v>Czech Republic</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Australia</v>
      </c>
      <c r="G269" s="9" t="str">
        <f ca="1">+WORLDCUP!BD58</f>
        <v>Czech Republic</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Australia</v>
      </c>
      <c r="G270" s="9" t="str">
        <f ca="1">+WORLDCUP!BD58</f>
        <v>Czech Republic</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Curaçao</v>
      </c>
      <c r="E271" s="9" t="str">
        <f ca="1">+WORLDCUP!BD63</f>
        <v>Sweden</v>
      </c>
      <c r="F271" s="9" t="str">
        <f ca="1">+WORLDCUP!BD60</f>
        <v>Scotland</v>
      </c>
      <c r="G271" s="9" t="str">
        <f ca="1">+WORLDCUP!BD58</f>
        <v>Czech Republic</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Czech Republic</v>
      </c>
      <c r="H272" s="9" t="str">
        <f ca="1">+WORLDCUP!BD61</f>
        <v>Australia</v>
      </c>
      <c r="I272" s="9" t="str">
        <f ca="1">+WORLDCUP!BD69</f>
        <v>Ghana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Curaçao</v>
      </c>
      <c r="F273" s="9" t="str">
        <f ca="1">+WORLDCUP!BD60</f>
        <v>Scotland</v>
      </c>
      <c r="G273" s="9" t="str">
        <f ca="1">+WORLDCUP!BD58</f>
        <v>Czech Republic</v>
      </c>
      <c r="H273" s="9" t="str">
        <f ca="1">+WORLDCUP!BD63</f>
        <v>Sweden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Curaçao</v>
      </c>
      <c r="E274" s="9" t="str">
        <f ca="1">+WORLDCUP!BD63</f>
        <v>Sweden</v>
      </c>
      <c r="F274" s="9" t="str">
        <f ca="1">+WORLDCUP!BD60</f>
        <v>Scotland</v>
      </c>
      <c r="G274" s="9" t="str">
        <f ca="1">+WORLDCUP!BD58</f>
        <v>Czech Republic</v>
      </c>
      <c r="H274" s="9" t="str">
        <f ca="1">+WORLDCUP!BD61</f>
        <v>Australia</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Curaçao</v>
      </c>
      <c r="E275" s="9" t="str">
        <f ca="1">+WORLDCUP!BD63</f>
        <v>Sweden</v>
      </c>
      <c r="F275" s="9" t="str">
        <f ca="1">+WORLDCUP!BD60</f>
        <v>Scotland</v>
      </c>
      <c r="G275" s="9" t="str">
        <f ca="1">+WORLDCUP!BD58</f>
        <v>Czech Republic</v>
      </c>
      <c r="H275" s="9" t="str">
        <f ca="1">+WORLDCUP!BD61</f>
        <v>Australia</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Curaçao</v>
      </c>
      <c r="F276" s="9" t="str">
        <f ca="1">+WORLDCUP!BD60</f>
        <v>Scotland</v>
      </c>
      <c r="G276" s="9" t="str">
        <f ca="1">+WORLDCUP!BD58</f>
        <v>Czech Republic</v>
      </c>
      <c r="H276" s="9" t="str">
        <f ca="1">+WORLDCUP!BD63</f>
        <v>Sweden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Curaçao</v>
      </c>
      <c r="F277" s="9" t="str">
        <f ca="1">+WORLDCUP!BD61</f>
        <v>Australia</v>
      </c>
      <c r="G277" s="9" t="str">
        <f ca="1">+WORLDCUP!BD58</f>
        <v>Czech Republic</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Australia</v>
      </c>
      <c r="G278" s="9" t="str">
        <f ca="1">+WORLDCUP!BD58</f>
        <v>Czech Republic</v>
      </c>
      <c r="H278" s="9" t="str">
        <f ca="1">+WORLDCUP!BD63</f>
        <v>Sweden</v>
      </c>
      <c r="I278" s="9" t="str">
        <f ca="1">+WORLDCUP!BD69</f>
        <v>Ghana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Australia</v>
      </c>
      <c r="G279" s="9" t="str">
        <f ca="1">+WORLDCUP!BD58</f>
        <v>Czech Republic</v>
      </c>
      <c r="H279" s="9" t="str">
        <f ca="1">+WORLDCUP!BD63</f>
        <v>Sweden</v>
      </c>
      <c r="I279" s="9" t="str">
        <f ca="1">+WORLDCUP!BD62</f>
        <v>Curaçao</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Curaçao</v>
      </c>
      <c r="F280" s="9" t="str">
        <f ca="1">+WORLDCUP!BD61</f>
        <v>Australia</v>
      </c>
      <c r="G280" s="9" t="str">
        <f ca="1">+WORLDCUP!BD58</f>
        <v>Czech Republic</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Curaçao</v>
      </c>
      <c r="F281" s="9" t="str">
        <f ca="1">+WORLDCUP!BD61</f>
        <v>Australia</v>
      </c>
      <c r="G281" s="9" t="str">
        <f ca="1">+WORLDCUP!BD58</f>
        <v>Czech Republic</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Australia</v>
      </c>
      <c r="G282" s="9" t="str">
        <f ca="1">+WORLDCUP!BD58</f>
        <v>Czech Republic</v>
      </c>
      <c r="H282" s="9" t="str">
        <f ca="1">+WORLDCUP!BD63</f>
        <v>Sweden</v>
      </c>
      <c r="I282" s="9" t="str">
        <f ca="1">+WORLDCUP!BD62</f>
        <v>Curaçao</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Czech Republic</v>
      </c>
      <c r="H283" s="9" t="str">
        <f ca="1">+WORLDCUP!BD61</f>
        <v>Australia</v>
      </c>
      <c r="I283" s="9" t="str">
        <f ca="1">+WORLDCUP!BD69</f>
        <v>Ghana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Curaçao</v>
      </c>
      <c r="F284" s="9" t="str">
        <f ca="1">+WORLDCUP!BD60</f>
        <v>Scotland</v>
      </c>
      <c r="G284" s="9" t="str">
        <f ca="1">+WORLDCUP!BD58</f>
        <v>Czech Republic</v>
      </c>
      <c r="H284" s="9" t="str">
        <f ca="1">+WORLDCUP!BD63</f>
        <v>Sweden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Czech Republic</v>
      </c>
      <c r="H285" s="9" t="str">
        <f ca="1">+WORLDCUP!BD63</f>
        <v>Sweden</v>
      </c>
      <c r="I285" s="9" t="str">
        <f ca="1">+WORLDCUP!BD61</f>
        <v>Australia</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Curaçao</v>
      </c>
      <c r="F286" s="9" t="str">
        <f ca="1">+WORLDCUP!BD60</f>
        <v>Scotland</v>
      </c>
      <c r="G286" s="9" t="str">
        <f ca="1">+WORLDCUP!BD58</f>
        <v>Czech Republic</v>
      </c>
      <c r="H286" s="9" t="str">
        <f ca="1">+WORLDCUP!BD63</f>
        <v>Sweden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Czech Republic</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Czech Republic</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Czech Republic</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Czech Republic</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Czech Republic</v>
      </c>
      <c r="H293" s="9" t="str">
        <f ca="1">+WORLDCUP!BD64</f>
        <v>Egypt</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Bosnia and Herzegovina</v>
      </c>
      <c r="F295" s="9" t="str">
        <f ca="1">+WORLDCUP!BD58</f>
        <v>Czech Republic</v>
      </c>
      <c r="G295" s="9" t="str">
        <f ca="1">+WORLDCUP!BD66</f>
        <v>Senegal</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Bosnia and Herzegovina</v>
      </c>
      <c r="F296" s="9" t="str">
        <f ca="1">+WORLDCUP!BD58</f>
        <v>Czech Republic</v>
      </c>
      <c r="G296" s="9" t="str">
        <f ca="1">+WORLDCUP!BD65</f>
        <v>Saudi Arabia</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Egypt</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Bosnia and Herzegovina</v>
      </c>
      <c r="F298" s="9" t="str">
        <f ca="1">+WORLDCUP!BD58</f>
        <v>Czech Republic</v>
      </c>
      <c r="G298" s="9" t="str">
        <f ca="1">+WORLDCUP!BD65</f>
        <v>Saudi Arabia</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Bosnia and Herzegovina</v>
      </c>
      <c r="F299" s="9" t="str">
        <f ca="1">+WORLDCUP!BD58</f>
        <v>Czech Republic</v>
      </c>
      <c r="G299" s="9" t="str">
        <f ca="1">+WORLDCUP!BD65</f>
        <v>Saudi Arabia</v>
      </c>
      <c r="H299" s="9" t="str">
        <f ca="1">+WORLDCUP!BD64</f>
        <v>Egypt</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Bosnia and Herzegovina</v>
      </c>
      <c r="F300" s="9" t="str">
        <f ca="1">+WORLDCUP!BD58</f>
        <v>Czech Republic</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Bosnia and Herzegovina</v>
      </c>
      <c r="F301" s="9" t="str">
        <f ca="1">+WORLDCUP!BD63</f>
        <v>Sweden</v>
      </c>
      <c r="G301" s="9" t="str">
        <f ca="1">+WORLDCUP!BD58</f>
        <v>Czech Republic</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Senegal</v>
      </c>
      <c r="E302" s="9" t="str">
        <f ca="1">+WORLDCUP!BD59</f>
        <v>Bosnia and Herzegovina</v>
      </c>
      <c r="F302" s="9" t="str">
        <f ca="1">+WORLDCUP!BD63</f>
        <v>Sweden</v>
      </c>
      <c r="G302" s="9" t="str">
        <f ca="1">+WORLDCUP!BD58</f>
        <v>Czech Republic</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Bosnia and Herzegovina</v>
      </c>
      <c r="F303" s="9" t="str">
        <f ca="1">+WORLDCUP!BD63</f>
        <v>Sweden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Bosnia and Herzegovina</v>
      </c>
      <c r="F304" s="9" t="str">
        <f ca="1">+WORLDCUP!BD63</f>
        <v>Sweden</v>
      </c>
      <c r="G304" s="9" t="str">
        <f ca="1">+WORLDCUP!BD58</f>
        <v>Czech Republic</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Bosnia and Herzegovina</v>
      </c>
      <c r="F305" s="9" t="str">
        <f ca="1">+WORLDCUP!BD63</f>
        <v>Sweden</v>
      </c>
      <c r="G305" s="9" t="str">
        <f ca="1">+WORLDCUP!BD58</f>
        <v>Czech Republic</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Egypt</v>
      </c>
      <c r="E306" s="9" t="str">
        <f ca="1">+WORLDCUP!BD59</f>
        <v>Bosnia and Herzegovina</v>
      </c>
      <c r="F306" s="9" t="str">
        <f ca="1">+WORLDCUP!BD58</f>
        <v>Czech Republic</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Bosnia and Herzegovina</v>
      </c>
      <c r="F307" s="9" t="str">
        <f ca="1">+WORLDCUP!BD63</f>
        <v>Sweden</v>
      </c>
      <c r="G307" s="9" t="str">
        <f ca="1">+WORLDCUP!BD58</f>
        <v>Czech Republic</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Bosnia and Herzegovina</v>
      </c>
      <c r="F308" s="9" t="str">
        <f ca="1">+WORLDCUP!BD63</f>
        <v>Sweden</v>
      </c>
      <c r="G308" s="9" t="str">
        <f ca="1">+WORLDCUP!BD58</f>
        <v>Czech Republic</v>
      </c>
      <c r="H308" s="9" t="str">
        <f ca="1">+WORLDCUP!BD64</f>
        <v>Egypt</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Egypt</v>
      </c>
      <c r="E309" s="9" t="str">
        <f ca="1">+WORLDCUP!BD59</f>
        <v>Bosnia and Herzegovina</v>
      </c>
      <c r="F309" s="9" t="str">
        <f ca="1">+WORLDCUP!BD63</f>
        <v>Sweden</v>
      </c>
      <c r="G309" s="9" t="str">
        <f ca="1">+WORLDCUP!BD58</f>
        <v>Czech Republic</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Czech Republic</v>
      </c>
      <c r="H310" s="9" t="str">
        <f ca="1">+WORLDCUP!BD64</f>
        <v>Egypt</v>
      </c>
      <c r="I310" s="9" t="str">
        <f ca="1">+WORLDCUP!BD69</f>
        <v>Ghana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Czech Republic</v>
      </c>
      <c r="H311" s="9" t="str">
        <f ca="1">+WORLDCUP!BD64</f>
        <v>Egypt</v>
      </c>
      <c r="I311" s="9" t="str">
        <f ca="1">+WORLDCUP!BD62</f>
        <v>Curaçao</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Egypt</v>
      </c>
      <c r="E312" s="9" t="str">
        <f ca="1">+WORLDCUP!BD59</f>
        <v>Bosnia and Herzegovina</v>
      </c>
      <c r="F312" s="9" t="str">
        <f ca="1">+WORLDCUP!BD63</f>
        <v>Sweden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Egypt</v>
      </c>
      <c r="E313" s="9" t="str">
        <f ca="1">+WORLDCUP!BD59</f>
        <v>Bosnia and Herzegovina</v>
      </c>
      <c r="F313" s="9" t="str">
        <f ca="1">+WORLDCUP!BD63</f>
        <v>Sweden</v>
      </c>
      <c r="G313" s="9" t="str">
        <f ca="1">+WORLDCUP!BD58</f>
        <v>Czech Republic</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Czech Republic</v>
      </c>
      <c r="H314" s="9" t="str">
        <f ca="1">+WORLDCUP!BD64</f>
        <v>Egypt</v>
      </c>
      <c r="I314" s="9" t="str">
        <f ca="1">+WORLDCUP!BD62</f>
        <v>Curaçao</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Czech Republic</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Czech Republic</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Czech Republic</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Australia</v>
      </c>
      <c r="G318" s="9" t="str">
        <f ca="1">+WORLDCUP!BD58</f>
        <v>Czech Republic</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Czech Republic</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Czech Republic</v>
      </c>
      <c r="H320" s="9" t="str">
        <f ca="1">+WORLDCUP!BD64</f>
        <v>Egypt</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Czech Republic</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Czech Republic</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Czech Republic</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Czech Republic</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Czech Republic</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Australia</v>
      </c>
      <c r="G326" s="9" t="str">
        <f ca="1">+WORLDCUP!BD58</f>
        <v>Czech Republic</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Australia</v>
      </c>
      <c r="G327" s="9" t="str">
        <f ca="1">+WORLDCUP!BD58</f>
        <v>Czech Republic</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Australia</v>
      </c>
      <c r="G328" s="9" t="str">
        <f ca="1">+WORLDCUP!BD58</f>
        <v>Czech Republic</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Australia</v>
      </c>
      <c r="G329" s="9" t="str">
        <f ca="1">+WORLDCUP!BD58</f>
        <v>Czech Republic</v>
      </c>
      <c r="H329" s="9" t="str">
        <f ca="1">+WORLDCUP!BD64</f>
        <v>Egypt</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Australia</v>
      </c>
      <c r="G330" s="9" t="str">
        <f ca="1">+WORLDCUP!BD58</f>
        <v>Czech Republic</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Australia</v>
      </c>
      <c r="G331" s="9" t="str">
        <f ca="1">+WORLDCUP!BD58</f>
        <v>Czech Republic</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Australia</v>
      </c>
      <c r="G332" s="9" t="str">
        <f ca="1">+WORLDCUP!BD58</f>
        <v>Czech Republic</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Australia</v>
      </c>
      <c r="G333" s="9" t="str">
        <f ca="1">+WORLDCUP!BD58</f>
        <v>Czech Republic</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Australia</v>
      </c>
      <c r="G334" s="9" t="str">
        <f ca="1">+WORLDCUP!BD58</f>
        <v>Czech Republic</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Australia</v>
      </c>
      <c r="G335" s="9" t="str">
        <f ca="1">+WORLDCUP!BD58</f>
        <v>Czech Republic</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Bosnia and Herzegovina</v>
      </c>
      <c r="F336" s="9" t="str">
        <f ca="1">+WORLDCUP!BD58</f>
        <v>Czech Republic</v>
      </c>
      <c r="G336" s="9" t="str">
        <f ca="1">+WORLDCUP!BD66</f>
        <v>Senegal</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Bosnia and Herzegovina</v>
      </c>
      <c r="F337" s="9" t="str">
        <f ca="1">+WORLDCUP!BD61</f>
        <v>Australia</v>
      </c>
      <c r="G337" s="9" t="str">
        <f ca="1">+WORLDCUP!BD58</f>
        <v>Czech Republic</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Senegal</v>
      </c>
      <c r="E338" s="9" t="str">
        <f ca="1">+WORLDCUP!BD59</f>
        <v>Bosnia and Herzegovina</v>
      </c>
      <c r="F338" s="9" t="str">
        <f ca="1">+WORLDCUP!BD61</f>
        <v>Australia</v>
      </c>
      <c r="G338" s="9" t="str">
        <f ca="1">+WORLDCUP!BD58</f>
        <v>Czech Republic</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Bosnia and Herzegovina</v>
      </c>
      <c r="F339" s="9" t="str">
        <f ca="1">+WORLDCUP!BD61</f>
        <v>Australia</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Bosnia and Herzegovina</v>
      </c>
      <c r="F340" s="9" t="str">
        <f ca="1">+WORLDCUP!BD61</f>
        <v>Australia</v>
      </c>
      <c r="G340" s="9" t="str">
        <f ca="1">+WORLDCUP!BD58</f>
        <v>Czech Republic</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Bosnia and Herzegovina</v>
      </c>
      <c r="F341" s="9" t="str">
        <f ca="1">+WORLDCUP!BD61</f>
        <v>Australia</v>
      </c>
      <c r="G341" s="9" t="str">
        <f ca="1">+WORLDCUP!BD58</f>
        <v>Czech Republic</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Egypt</v>
      </c>
      <c r="E342" s="9" t="str">
        <f ca="1">+WORLDCUP!BD59</f>
        <v>Bosnia and Herzegovina</v>
      </c>
      <c r="F342" s="9" t="str">
        <f ca="1">+WORLDCUP!BD58</f>
        <v>Czech Republic</v>
      </c>
      <c r="G342" s="9" t="str">
        <f ca="1">+WORLDCUP!BD66</f>
        <v>Senegal</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Bosnia and Herzegovina</v>
      </c>
      <c r="F343" s="9" t="str">
        <f ca="1">+WORLDCUP!BD61</f>
        <v>Australia</v>
      </c>
      <c r="G343" s="9" t="str">
        <f ca="1">+WORLDCUP!BD58</f>
        <v>Czech Republic</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Bosnia and Herzegovina</v>
      </c>
      <c r="F344" s="9" t="str">
        <f ca="1">+WORLDCUP!BD61</f>
        <v>Australia</v>
      </c>
      <c r="G344" s="9" t="str">
        <f ca="1">+WORLDCUP!BD58</f>
        <v>Czech Republic</v>
      </c>
      <c r="H344" s="9" t="str">
        <f ca="1">+WORLDCUP!BD64</f>
        <v>Egypt</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Egypt</v>
      </c>
      <c r="E345" s="9" t="str">
        <f ca="1">+WORLDCUP!BD59</f>
        <v>Bosnia and Herzegovina</v>
      </c>
      <c r="F345" s="9" t="str">
        <f ca="1">+WORLDCUP!BD61</f>
        <v>Australia</v>
      </c>
      <c r="G345" s="9" t="str">
        <f ca="1">+WORLDCUP!BD58</f>
        <v>Czech Republic</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Czech Republic</v>
      </c>
      <c r="H346" s="9" t="str">
        <f ca="1">+WORLDCUP!BD64</f>
        <v>Egypt</v>
      </c>
      <c r="I346" s="9" t="str">
        <f ca="1">+WORLDCUP!BD69</f>
        <v>Ghana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Czech Republic</v>
      </c>
      <c r="H347" s="9" t="str">
        <f ca="1">+WORLDCUP!BD64</f>
        <v>Egypt</v>
      </c>
      <c r="I347" s="9" t="str">
        <f ca="1">+WORLDCUP!BD62</f>
        <v>Curaçao</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Egypt</v>
      </c>
      <c r="E348" s="9" t="str">
        <f ca="1">+WORLDCUP!BD59</f>
        <v>Bosnia and Herzegovina</v>
      </c>
      <c r="F348" s="9" t="str">
        <f ca="1">+WORLDCUP!BD61</f>
        <v>Australia</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Egypt</v>
      </c>
      <c r="E349" s="9" t="str">
        <f ca="1">+WORLDCUP!BD59</f>
        <v>Bosnia and Herzegovina</v>
      </c>
      <c r="F349" s="9" t="str">
        <f ca="1">+WORLDCUP!BD61</f>
        <v>Australia</v>
      </c>
      <c r="G349" s="9" t="str">
        <f ca="1">+WORLDCUP!BD58</f>
        <v>Czech Republic</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Czech Republic</v>
      </c>
      <c r="H350" s="9" t="str">
        <f ca="1">+WORLDCUP!BD64</f>
        <v>Egypt</v>
      </c>
      <c r="I350" s="9" t="str">
        <f ca="1">+WORLDCUP!BD62</f>
        <v>Curaçao</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Bosnia and Herzegovina</v>
      </c>
      <c r="F351" s="9" t="str">
        <f ca="1">+WORLDCUP!BD61</f>
        <v>Australia</v>
      </c>
      <c r="G351" s="9" t="str">
        <f ca="1">+WORLDCUP!BD58</f>
        <v>Czech Republic</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Senegal</v>
      </c>
      <c r="E352" s="9" t="str">
        <f ca="1">+WORLDCUP!BD59</f>
        <v>Bosnia and Herzegovina</v>
      </c>
      <c r="F352" s="9" t="str">
        <f ca="1">+WORLDCUP!BD61</f>
        <v>Australia</v>
      </c>
      <c r="G352" s="9" t="str">
        <f ca="1">+WORLDCUP!BD58</f>
        <v>Czech Republic</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Bosnia and Herzegovina</v>
      </c>
      <c r="F353" s="9" t="str">
        <f ca="1">+WORLDCUP!BD61</f>
        <v>Australia</v>
      </c>
      <c r="G353" s="9" t="str">
        <f ca="1">+WORLDCUP!BD58</f>
        <v>Czech Republic</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Bosnia and Herzegovina</v>
      </c>
      <c r="F354" s="9" t="str">
        <f ca="1">+WORLDCUP!BD61</f>
        <v>Australia</v>
      </c>
      <c r="G354" s="9" t="str">
        <f ca="1">+WORLDCUP!BD58</f>
        <v>Czech Republic</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Curaçao</v>
      </c>
      <c r="E355" s="9" t="str">
        <f ca="1">+WORLDCUP!BD59</f>
        <v>Bosnia and Herzegovina</v>
      </c>
      <c r="F355" s="9" t="str">
        <f ca="1">+WORLDCUP!BD61</f>
        <v>Australia</v>
      </c>
      <c r="G355" s="9" t="str">
        <f ca="1">+WORLDCUP!BD58</f>
        <v>Czech Republic</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Czech Republic</v>
      </c>
      <c r="H356" s="9" t="str">
        <f ca="1">+WORLDCUP!BD63</f>
        <v>Sweden</v>
      </c>
      <c r="I356" s="9" t="str">
        <f ca="1">+WORLDCUP!BD69</f>
        <v>Ghana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Czech Republic</v>
      </c>
      <c r="H357" s="9" t="str">
        <f ca="1">+WORLDCUP!BD63</f>
        <v>Sweden</v>
      </c>
      <c r="I357" s="9" t="str">
        <f ca="1">+WORLDCUP!BD62</f>
        <v>Curaçao</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Curaçao</v>
      </c>
      <c r="E358" s="9" t="str">
        <f ca="1">+WORLDCUP!BD59</f>
        <v>Bosnia and Herzegovina</v>
      </c>
      <c r="F358" s="9" t="str">
        <f ca="1">+WORLDCUP!BD61</f>
        <v>Australia</v>
      </c>
      <c r="G358" s="9" t="str">
        <f ca="1">+WORLDCUP!BD58</f>
        <v>Czech Republic</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Curaçao</v>
      </c>
      <c r="E359" s="9" t="str">
        <f ca="1">+WORLDCUP!BD59</f>
        <v>Bosnia and Herzegovina</v>
      </c>
      <c r="F359" s="9" t="str">
        <f ca="1">+WORLDCUP!BD61</f>
        <v>Australia</v>
      </c>
      <c r="G359" s="9" t="str">
        <f ca="1">+WORLDCUP!BD58</f>
        <v>Czech Republic</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Czech Republic</v>
      </c>
      <c r="H360" s="9" t="str">
        <f ca="1">+WORLDCUP!BD63</f>
        <v>Sweden</v>
      </c>
      <c r="I360" s="9" t="str">
        <f ca="1">+WORLDCUP!BD62</f>
        <v>Curaçao</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Egypt</v>
      </c>
      <c r="E361" s="9" t="str">
        <f ca="1">+WORLDCUP!BD59</f>
        <v>Bosnia and Herzegovina</v>
      </c>
      <c r="F361" s="9" t="str">
        <f ca="1">+WORLDCUP!BD61</f>
        <v>Australia</v>
      </c>
      <c r="G361" s="9" t="str">
        <f ca="1">+WORLDCUP!BD58</f>
        <v>Czech Republic</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Egypt</v>
      </c>
      <c r="E362" s="9" t="str">
        <f ca="1">+WORLDCUP!BD59</f>
        <v>Bosnia and Herzegovina</v>
      </c>
      <c r="F362" s="9" t="str">
        <f ca="1">+WORLDCUP!BD61</f>
        <v>Australia</v>
      </c>
      <c r="G362" s="9" t="str">
        <f ca="1">+WORLDCUP!BD58</f>
        <v>Czech Republic</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Egypt</v>
      </c>
      <c r="E363" s="9" t="str">
        <f ca="1">+WORLDCUP!BD59</f>
        <v>Bosnia and Herzegovina</v>
      </c>
      <c r="F363" s="9" t="str">
        <f ca="1">+WORLDCUP!BD61</f>
        <v>Australia</v>
      </c>
      <c r="G363" s="9" t="str">
        <f ca="1">+WORLDCUP!BD58</f>
        <v>Czech Republic</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Egypt</v>
      </c>
      <c r="E364" s="9" t="str">
        <f ca="1">+WORLDCUP!BD59</f>
        <v>Bosnia and Herzegovina</v>
      </c>
      <c r="F364" s="9" t="str">
        <f ca="1">+WORLDCUP!BD61</f>
        <v>Australia</v>
      </c>
      <c r="G364" s="9" t="str">
        <f ca="1">+WORLDCUP!BD58</f>
        <v>Czech Republic</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Egypt</v>
      </c>
      <c r="E365" s="9" t="str">
        <f ca="1">+WORLDCUP!BD59</f>
        <v>Bosnia and Herzegovina</v>
      </c>
      <c r="F365" s="9" t="str">
        <f ca="1">+WORLDCUP!BD61</f>
        <v>Australia</v>
      </c>
      <c r="G365" s="9" t="str">
        <f ca="1">+WORLDCUP!BD58</f>
        <v>Czech Republic</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Egypt</v>
      </c>
      <c r="E366" s="9" t="str">
        <f ca="1">+WORLDCUP!BD59</f>
        <v>Bosnia and Herzegovina</v>
      </c>
      <c r="F366" s="9" t="str">
        <f ca="1">+WORLDCUP!BD61</f>
        <v>Australia</v>
      </c>
      <c r="G366" s="9" t="str">
        <f ca="1">+WORLDCUP!BD58</f>
        <v>Czech Republic</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Australia</v>
      </c>
      <c r="G367" s="9" t="str">
        <f ca="1">+WORLDCUP!BD58</f>
        <v>Czech Republic</v>
      </c>
      <c r="H367" s="9" t="str">
        <f ca="1">+WORLDCUP!BD63</f>
        <v>Sweden</v>
      </c>
      <c r="I367" s="9" t="str">
        <f ca="1">+WORLDCUP!BD69</f>
        <v>Ghana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Australia</v>
      </c>
      <c r="G368" s="9" t="str">
        <f ca="1">+WORLDCUP!BD58</f>
        <v>Czech Republic</v>
      </c>
      <c r="H368" s="9" t="str">
        <f ca="1">+WORLDCUP!BD63</f>
        <v>Sweden</v>
      </c>
      <c r="I368" s="9" t="str">
        <f ca="1">+WORLDCUP!BD62</f>
        <v>Curaçao</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Australia</v>
      </c>
      <c r="G369" s="9" t="str">
        <f ca="1">+WORLDCUP!BD58</f>
        <v>Czech Republic</v>
      </c>
      <c r="H369" s="9" t="str">
        <f ca="1">+WORLDCUP!BD63</f>
        <v>Sweden</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Australia</v>
      </c>
      <c r="G370" s="9" t="str">
        <f ca="1">+WORLDCUP!BD58</f>
        <v>Czech Republic</v>
      </c>
      <c r="H370" s="9" t="str">
        <f ca="1">+WORLDCUP!BD63</f>
        <v>Sweden</v>
      </c>
      <c r="I370" s="9" t="str">
        <f ca="1">+WORLDCUP!BD62</f>
        <v>Curaçao</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Egypt</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Czech Republic</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Czech Republic</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Czech Republic</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Czech Republic</v>
      </c>
      <c r="H385" s="9" t="str">
        <f ca="1">+WORLDCUP!BD64</f>
        <v>Egypt</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Czech Republic</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Czech Republic</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Czech Republic</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Czech Republic</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Czech Republic</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Czech Republic</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Bosnia and Herzegovina</v>
      </c>
      <c r="F397" s="9" t="str">
        <f ca="1">+WORLDCUP!BD60</f>
        <v>Scotland</v>
      </c>
      <c r="G397" s="9" t="str">
        <f ca="1">+WORLDCUP!BD58</f>
        <v>Czech Republic</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Egypt</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Bosnia and Herzegovina</v>
      </c>
      <c r="F399" s="9" t="str">
        <f ca="1">+WORLDCUP!BD60</f>
        <v>Scotland</v>
      </c>
      <c r="G399" s="9" t="str">
        <f ca="1">+WORLDCUP!BD58</f>
        <v>Czech Republic</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Bosnia and Herzegovina</v>
      </c>
      <c r="F400" s="9" t="str">
        <f ca="1">+WORLDCUP!BD60</f>
        <v>Scotland</v>
      </c>
      <c r="G400" s="9" t="str">
        <f ca="1">+WORLDCUP!BD58</f>
        <v>Czech Republic</v>
      </c>
      <c r="H400" s="9" t="str">
        <f ca="1">+WORLDCUP!BD64</f>
        <v>Egypt</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Egypt</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Egypt</v>
      </c>
      <c r="I402" s="9" t="str">
        <f ca="1">+WORLDCUP!BD69</f>
        <v>Ghana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Egypt</v>
      </c>
      <c r="I403" s="9" t="str">
        <f ca="1">+WORLDCUP!BD62</f>
        <v>Curaçao</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Egypt</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Egypt</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Egypt</v>
      </c>
      <c r="I406" s="9" t="str">
        <f ca="1">+WORLDCUP!BD62</f>
        <v>Curaçao</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Bosnia and Herzegovina</v>
      </c>
      <c r="F407" s="9" t="str">
        <f ca="1">+WORLDCUP!BD60</f>
        <v>Scotland</v>
      </c>
      <c r="G407" s="9" t="str">
        <f ca="1">+WORLDCUP!BD58</f>
        <v>Czech Republic</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Senegal</v>
      </c>
      <c r="E408" s="9" t="str">
        <f ca="1">+WORLDCUP!BD59</f>
        <v>Bosnia and Herzegovina</v>
      </c>
      <c r="F408" s="9" t="str">
        <f ca="1">+WORLDCUP!BD60</f>
        <v>Scotland</v>
      </c>
      <c r="G408" s="9" t="str">
        <f ca="1">+WORLDCUP!BD58</f>
        <v>Czech Republic</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Bosnia and Herzegovina</v>
      </c>
      <c r="F409" s="9" t="str">
        <f ca="1">+WORLDCUP!BD60</f>
        <v>Scotland</v>
      </c>
      <c r="G409" s="9" t="str">
        <f ca="1">+WORLDCUP!BD58</f>
        <v>Czech Republic</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Bosnia and Herzegovina</v>
      </c>
      <c r="F410" s="9" t="str">
        <f ca="1">+WORLDCUP!BD60</f>
        <v>Scotland</v>
      </c>
      <c r="G410" s="9" t="str">
        <f ca="1">+WORLDCUP!BD58</f>
        <v>Czech Republic</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Curaçao</v>
      </c>
      <c r="E411" s="9" t="str">
        <f ca="1">+WORLDCUP!BD59</f>
        <v>Bosnia and Herzegovina</v>
      </c>
      <c r="F411" s="9" t="str">
        <f ca="1">+WORLDCUP!BD60</f>
        <v>Scotland</v>
      </c>
      <c r="G411" s="9" t="str">
        <f ca="1">+WORLDCUP!BD58</f>
        <v>Czech Republic</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Sweden</v>
      </c>
      <c r="I412" s="9" t="str">
        <f ca="1">+WORLDCUP!BD69</f>
        <v>Ghana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Sweden</v>
      </c>
      <c r="I413" s="9" t="str">
        <f ca="1">+WORLDCUP!BD62</f>
        <v>Curaçao</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Curaçao</v>
      </c>
      <c r="E414" s="9" t="str">
        <f ca="1">+WORLDCUP!BD59</f>
        <v>Bosnia and Herzegovina</v>
      </c>
      <c r="F414" s="9" t="str">
        <f ca="1">+WORLDCUP!BD60</f>
        <v>Scotland</v>
      </c>
      <c r="G414" s="9" t="str">
        <f ca="1">+WORLDCUP!BD58</f>
        <v>Czech Republic</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Curaçao</v>
      </c>
      <c r="E415" s="9" t="str">
        <f ca="1">+WORLDCUP!BD59</f>
        <v>Bosnia and Herzegovina</v>
      </c>
      <c r="F415" s="9" t="str">
        <f ca="1">+WORLDCUP!BD60</f>
        <v>Scotland</v>
      </c>
      <c r="G415" s="9" t="str">
        <f ca="1">+WORLDCUP!BD58</f>
        <v>Czech Republic</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Sweden</v>
      </c>
      <c r="I416" s="9" t="str">
        <f ca="1">+WORLDCUP!BD62</f>
        <v>Curaçao</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Egypt</v>
      </c>
      <c r="E417" s="9" t="str">
        <f ca="1">+WORLDCUP!BD59</f>
        <v>Bosnia and Herzegovina</v>
      </c>
      <c r="F417" s="9" t="str">
        <f ca="1">+WORLDCUP!BD60</f>
        <v>Scotland</v>
      </c>
      <c r="G417" s="9" t="str">
        <f ca="1">+WORLDCUP!BD58</f>
        <v>Czech Republic</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Egypt</v>
      </c>
      <c r="E418" s="9" t="str">
        <f ca="1">+WORLDCUP!BD59</f>
        <v>Bosnia and Herzegovina</v>
      </c>
      <c r="F418" s="9" t="str">
        <f ca="1">+WORLDCUP!BD60</f>
        <v>Scotland</v>
      </c>
      <c r="G418" s="9" t="str">
        <f ca="1">+WORLDCUP!BD58</f>
        <v>Czech Republic</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Egypt</v>
      </c>
      <c r="E419" s="9" t="str">
        <f ca="1">+WORLDCUP!BD59</f>
        <v>Bosnia and Herzegovina</v>
      </c>
      <c r="F419" s="9" t="str">
        <f ca="1">+WORLDCUP!BD60</f>
        <v>Scotland</v>
      </c>
      <c r="G419" s="9" t="str">
        <f ca="1">+WORLDCUP!BD58</f>
        <v>Czech Republic</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Egypt</v>
      </c>
      <c r="E420" s="9" t="str">
        <f ca="1">+WORLDCUP!BD59</f>
        <v>Bosnia and Herzegovina</v>
      </c>
      <c r="F420" s="9" t="str">
        <f ca="1">+WORLDCUP!BD60</f>
        <v>Scotland</v>
      </c>
      <c r="G420" s="9" t="str">
        <f ca="1">+WORLDCUP!BD58</f>
        <v>Czech Republic</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Egypt</v>
      </c>
      <c r="E421" s="9" t="str">
        <f ca="1">+WORLDCUP!BD59</f>
        <v>Bosnia and Herzegovina</v>
      </c>
      <c r="F421" s="9" t="str">
        <f ca="1">+WORLDCUP!BD60</f>
        <v>Scotland</v>
      </c>
      <c r="G421" s="9" t="str">
        <f ca="1">+WORLDCUP!BD58</f>
        <v>Czech Republic</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Egypt</v>
      </c>
      <c r="E422" s="9" t="str">
        <f ca="1">+WORLDCUP!BD59</f>
        <v>Bosnia and Herzegovina</v>
      </c>
      <c r="F422" s="9" t="str">
        <f ca="1">+WORLDCUP!BD60</f>
        <v>Scotland</v>
      </c>
      <c r="G422" s="9" t="str">
        <f ca="1">+WORLDCUP!BD58</f>
        <v>Czech Republic</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Czech Republic</v>
      </c>
      <c r="H423" s="9" t="str">
        <f ca="1">+WORLDCUP!BD63</f>
        <v>Sweden</v>
      </c>
      <c r="I423" s="9" t="str">
        <f ca="1">+WORLDCUP!BD69</f>
        <v>Ghana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Czech Republic</v>
      </c>
      <c r="H424" s="9" t="str">
        <f ca="1">+WORLDCUP!BD63</f>
        <v>Sweden</v>
      </c>
      <c r="I424" s="9" t="str">
        <f ca="1">+WORLDCUP!BD62</f>
        <v>Curaçao</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Czech Republic</v>
      </c>
      <c r="H425" s="9" t="str">
        <f ca="1">+WORLDCUP!BD63</f>
        <v>Sweden</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Czech Republic</v>
      </c>
      <c r="H426" s="9" t="str">
        <f ca="1">+WORLDCUP!BD63</f>
        <v>Sweden</v>
      </c>
      <c r="I426" s="9" t="str">
        <f ca="1">+WORLDCUP!BD62</f>
        <v>Curaçao</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Australia</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Australia</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Czech Republic</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Czech Republic</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Czech Republic</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Czech Republic</v>
      </c>
      <c r="H435" s="9" t="str">
        <f ca="1">+WORLDCUP!BD64</f>
        <v>Egypt</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Czech Republic</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Czech Republic</v>
      </c>
      <c r="H437" s="9" t="str">
        <f ca="1">+WORLDCUP!BD61</f>
        <v>Australia</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Czech Republic</v>
      </c>
      <c r="H438" s="9" t="str">
        <f ca="1">+WORLDCUP!BD61</f>
        <v>Australia</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Czech Republic</v>
      </c>
      <c r="H439" s="9" t="str">
        <f ca="1">+WORLDCUP!BD61</f>
        <v>Australia</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Czech Republic</v>
      </c>
      <c r="H440" s="9" t="str">
        <f ca="1">+WORLDCUP!BD61</f>
        <v>Australia</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Czech Republic</v>
      </c>
      <c r="H441" s="9" t="str">
        <f ca="1">+WORLDCUP!BD61</f>
        <v>Australia</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Czech Republic</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Czech Republic</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Czech Republic</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Czech Republic</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Czech Republic</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Sweden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Australia</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Australia</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Sweden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Australia</v>
      </c>
      <c r="G452" s="9" t="str">
        <f ca="1">+WORLDCUP!BD58</f>
        <v>Czech Republic</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Australia</v>
      </c>
      <c r="G453" s="9" t="str">
        <f ca="1">+WORLDCUP!BD58</f>
        <v>Czech Republic</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Australia</v>
      </c>
      <c r="G454" s="9" t="str">
        <f ca="1">+WORLDCUP!BD58</f>
        <v>Czech Republic</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1</v>
      </c>
      <c r="C455" s="9" t="str">
        <f ca="1">+WORLDCUP!BD60</f>
        <v>Scotland</v>
      </c>
      <c r="D455" s="9" t="str">
        <f ca="1">+WORLDCUP!BD64</f>
        <v>Egypt</v>
      </c>
      <c r="E455" s="9" t="str">
        <f ca="1">+WORLDCUP!BD59</f>
        <v>Bosnia and Herzegovina</v>
      </c>
      <c r="F455" s="9" t="str">
        <f ca="1">+WORLDCUP!BD61</f>
        <v>Australia</v>
      </c>
      <c r="G455" s="9" t="str">
        <f ca="1">+WORLDCUP!BD58</f>
        <v>Czech Republic</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Australia</v>
      </c>
      <c r="G456" s="9" t="str">
        <f ca="1">+WORLDCUP!BD58</f>
        <v>Czech Republic</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Australia</v>
      </c>
      <c r="G457" s="9" t="str">
        <f ca="1">+WORLDCUP!BD58</f>
        <v>Czech Republic</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Australia</v>
      </c>
      <c r="G458" s="9" t="str">
        <f ca="1">+WORLDCUP!BD58</f>
        <v>Czech Republic</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Czech Republic</v>
      </c>
      <c r="H459" s="9" t="str">
        <f ca="1">+WORLDCUP!BD63</f>
        <v>Sweden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Czech Republic</v>
      </c>
      <c r="H460" s="9" t="str">
        <f ca="1">+WORLDCUP!BD63</f>
        <v>Sweden</v>
      </c>
      <c r="I460" s="9" t="str">
        <f ca="1">+WORLDCUP!BD61</f>
        <v>Australia</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Czech Republic</v>
      </c>
      <c r="H461" s="9" t="str">
        <f ca="1">+WORLDCUP!BD63</f>
        <v>Sweden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Bosnia and Herzegovina</v>
      </c>
      <c r="F462" s="9" t="str">
        <f ca="1">+WORLDCUP!BD60</f>
        <v>Scotland</v>
      </c>
      <c r="G462" s="9" t="str">
        <f ca="1">+WORLDCUP!BD58</f>
        <v>Czech Republic</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Senegal</v>
      </c>
      <c r="E463" s="9" t="str">
        <f ca="1">+WORLDCUP!BD59</f>
        <v>Bosnia and Herzegovina</v>
      </c>
      <c r="F463" s="9" t="str">
        <f ca="1">+WORLDCUP!BD60</f>
        <v>Scotland</v>
      </c>
      <c r="G463" s="9" t="str">
        <f ca="1">+WORLDCUP!BD58</f>
        <v>Czech Republic</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Bosnia and Herzegovina</v>
      </c>
      <c r="F464" s="9" t="str">
        <f ca="1">+WORLDCUP!BD60</f>
        <v>Scotland</v>
      </c>
      <c r="G464" s="9" t="str">
        <f ca="1">+WORLDCUP!BD58</f>
        <v>Czech Republic</v>
      </c>
      <c r="H464" s="9" t="str">
        <f ca="1">+WORLDCUP!BD61</f>
        <v>Australia</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Bosnia and Herzegovina</v>
      </c>
      <c r="F465" s="9" t="str">
        <f ca="1">+WORLDCUP!BD60</f>
        <v>Scotland</v>
      </c>
      <c r="G465" s="9" t="str">
        <f ca="1">+WORLDCUP!BD58</f>
        <v>Czech Republic</v>
      </c>
      <c r="H465" s="9" t="str">
        <f ca="1">+WORLDCUP!BD61</f>
        <v>Australia</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Curaçao</v>
      </c>
      <c r="E466" s="9" t="str">
        <f ca="1">+WORLDCUP!BD59</f>
        <v>Bosnia and Herzegovina</v>
      </c>
      <c r="F466" s="9" t="str">
        <f ca="1">+WORLDCUP!BD60</f>
        <v>Scotland</v>
      </c>
      <c r="G466" s="9" t="str">
        <f ca="1">+WORLDCUP!BD58</f>
        <v>Czech Republic</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Australia</v>
      </c>
      <c r="I467" s="9" t="str">
        <f ca="1">+WORLDCUP!BD69</f>
        <v>Ghana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Australia</v>
      </c>
      <c r="I468" s="9" t="str">
        <f ca="1">+WORLDCUP!BD62</f>
        <v>Curaçao</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Curaçao</v>
      </c>
      <c r="E469" s="9" t="str">
        <f ca="1">+WORLDCUP!BD59</f>
        <v>Bosnia and Herzegovina</v>
      </c>
      <c r="F469" s="9" t="str">
        <f ca="1">+WORLDCUP!BD60</f>
        <v>Scotland</v>
      </c>
      <c r="G469" s="9" t="str">
        <f ca="1">+WORLDCUP!BD58</f>
        <v>Czech Republic</v>
      </c>
      <c r="H469" s="9" t="str">
        <f ca="1">+WORLDCUP!BD61</f>
        <v>Australia</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Curaçao</v>
      </c>
      <c r="E470" s="9" t="str">
        <f ca="1">+WORLDCUP!BD59</f>
        <v>Bosnia and Herzegovina</v>
      </c>
      <c r="F470" s="9" t="str">
        <f ca="1">+WORLDCUP!BD60</f>
        <v>Scotland</v>
      </c>
      <c r="G470" s="9" t="str">
        <f ca="1">+WORLDCUP!BD58</f>
        <v>Czech Republic</v>
      </c>
      <c r="H470" s="9" t="str">
        <f ca="1">+WORLDCUP!BD61</f>
        <v>Australia</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Australia</v>
      </c>
      <c r="I471" s="9" t="str">
        <f ca="1">+WORLDCUP!BD62</f>
        <v>Curaçao</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Egypt</v>
      </c>
      <c r="E472" s="9" t="str">
        <f ca="1">+WORLDCUP!BD59</f>
        <v>Bosnia and Herzegovina</v>
      </c>
      <c r="F472" s="9" t="str">
        <f ca="1">+WORLDCUP!BD60</f>
        <v>Scotland</v>
      </c>
      <c r="G472" s="9" t="str">
        <f ca="1">+WORLDCUP!BD58</f>
        <v>Czech Republic</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Egypt</v>
      </c>
      <c r="E473" s="9" t="str">
        <f ca="1">+WORLDCUP!BD59</f>
        <v>Bosnia and Herzegovina</v>
      </c>
      <c r="F473" s="9" t="str">
        <f ca="1">+WORLDCUP!BD60</f>
        <v>Scotland</v>
      </c>
      <c r="G473" s="9" t="str">
        <f ca="1">+WORLDCUP!BD58</f>
        <v>Czech Republic</v>
      </c>
      <c r="H473" s="9" t="str">
        <f ca="1">+WORLDCUP!BD61</f>
        <v>Australia</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Egypt</v>
      </c>
      <c r="E474" s="9" t="str">
        <f ca="1">+WORLDCUP!BD59</f>
        <v>Bosnia and Herzegovina</v>
      </c>
      <c r="F474" s="9" t="str">
        <f ca="1">+WORLDCUP!BD60</f>
        <v>Scotland</v>
      </c>
      <c r="G474" s="9" t="str">
        <f ca="1">+WORLDCUP!BD58</f>
        <v>Czech Republic</v>
      </c>
      <c r="H474" s="9" t="str">
        <f ca="1">+WORLDCUP!BD61</f>
        <v>Australia</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Egypt</v>
      </c>
      <c r="E475" s="9" t="str">
        <f ca="1">+WORLDCUP!BD59</f>
        <v>Bosnia and Herzegovina</v>
      </c>
      <c r="F475" s="9" t="str">
        <f ca="1">+WORLDCUP!BD60</f>
        <v>Scotland</v>
      </c>
      <c r="G475" s="9" t="str">
        <f ca="1">+WORLDCUP!BD58</f>
        <v>Czech Republic</v>
      </c>
      <c r="H475" s="9" t="str">
        <f ca="1">+WORLDCUP!BD61</f>
        <v>Australia</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Egypt</v>
      </c>
      <c r="E476" s="9" t="str">
        <f ca="1">+WORLDCUP!BD59</f>
        <v>Bosnia and Herzegovina</v>
      </c>
      <c r="F476" s="9" t="str">
        <f ca="1">+WORLDCUP!BD60</f>
        <v>Scotland</v>
      </c>
      <c r="G476" s="9" t="str">
        <f ca="1">+WORLDCUP!BD58</f>
        <v>Czech Republic</v>
      </c>
      <c r="H476" s="9" t="str">
        <f ca="1">+WORLDCUP!BD61</f>
        <v>Australia</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Egypt</v>
      </c>
      <c r="E477" s="9" t="str">
        <f ca="1">+WORLDCUP!BD59</f>
        <v>Bosnia and Herzegovina</v>
      </c>
      <c r="F477" s="9" t="str">
        <f ca="1">+WORLDCUP!BD60</f>
        <v>Scotland</v>
      </c>
      <c r="G477" s="9" t="str">
        <f ca="1">+WORLDCUP!BD58</f>
        <v>Czech Republic</v>
      </c>
      <c r="H477" s="9" t="str">
        <f ca="1">+WORLDCUP!BD61</f>
        <v>Australia</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Czech Republic</v>
      </c>
      <c r="H478" s="9" t="str">
        <f ca="1">+WORLDCUP!BD61</f>
        <v>Australia</v>
      </c>
      <c r="I478" s="9" t="str">
        <f ca="1">+WORLDCUP!BD69</f>
        <v>Ghana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Czech Republic</v>
      </c>
      <c r="H479" s="9" t="str">
        <f ca="1">+WORLDCUP!BD61</f>
        <v>Australia</v>
      </c>
      <c r="I479" s="9" t="str">
        <f ca="1">+WORLDCUP!BD62</f>
        <v>Curaçao</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Czech Republic</v>
      </c>
      <c r="H480" s="9" t="str">
        <f ca="1">+WORLDCUP!BD61</f>
        <v>Australia</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Czech Republic</v>
      </c>
      <c r="H481" s="9" t="str">
        <f ca="1">+WORLDCUP!BD61</f>
        <v>Australia</v>
      </c>
      <c r="I481" s="9" t="str">
        <f ca="1">+WORLDCUP!BD62</f>
        <v>Curaçao</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Bosnia and Herzegovina</v>
      </c>
      <c r="F482" s="9" t="str">
        <f ca="1">+WORLDCUP!BD61</f>
        <v>Australia</v>
      </c>
      <c r="G482" s="9" t="str">
        <f ca="1">+WORLDCUP!BD58</f>
        <v>Czech Republic</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Czech Republic</v>
      </c>
      <c r="H483" s="9" t="str">
        <f ca="1">+WORLDCUP!BD63</f>
        <v>Sweden</v>
      </c>
      <c r="I483" s="9" t="str">
        <f ca="1">+WORLDCUP!BD69</f>
        <v>Ghana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Czech Republic</v>
      </c>
      <c r="H484" s="9" t="str">
        <f ca="1">+WORLDCUP!BD63</f>
        <v>Sweden</v>
      </c>
      <c r="I484" s="9" t="str">
        <f ca="1">+WORLDCUP!BD62</f>
        <v>Curaçao</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Bosnia and Herzegovina</v>
      </c>
      <c r="F485" s="9" t="str">
        <f ca="1">+WORLDCUP!BD61</f>
        <v>Australia</v>
      </c>
      <c r="G485" s="9" t="str">
        <f ca="1">+WORLDCUP!BD58</f>
        <v>Czech Republic</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Bosnia and Herzegovina</v>
      </c>
      <c r="F486" s="9" t="str">
        <f ca="1">+WORLDCUP!BD61</f>
        <v>Australia</v>
      </c>
      <c r="G486" s="9" t="str">
        <f ca="1">+WORLDCUP!BD58</f>
        <v>Czech Republic</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Czech Republic</v>
      </c>
      <c r="H487" s="9" t="str">
        <f ca="1">+WORLDCUP!BD63</f>
        <v>Sweden</v>
      </c>
      <c r="I487" s="9" t="str">
        <f ca="1">+WORLDCUP!BD62</f>
        <v>Curaçao</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Australia</v>
      </c>
      <c r="I488" s="9" t="str">
        <f ca="1">+WORLDCUP!BD69</f>
        <v>Ghana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Curaçao</v>
      </c>
      <c r="E489" s="9" t="str">
        <f ca="1">+WORLDCUP!BD59</f>
        <v>Bosnia and Herzegovina</v>
      </c>
      <c r="F489" s="9" t="str">
        <f ca="1">+WORLDCUP!BD60</f>
        <v>Scotland</v>
      </c>
      <c r="G489" s="9" t="str">
        <f ca="1">+WORLDCUP!BD58</f>
        <v>Czech Republic</v>
      </c>
      <c r="H489" s="9" t="str">
        <f ca="1">+WORLDCUP!BD63</f>
        <v>Sweden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Sweden</v>
      </c>
      <c r="I490" s="9" t="str">
        <f ca="1">+WORLDCUP!BD61</f>
        <v>Australia</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Curaçao</v>
      </c>
      <c r="E491" s="9" t="str">
        <f ca="1">+WORLDCUP!BD59</f>
        <v>Bosnia and Herzegovina</v>
      </c>
      <c r="F491" s="9" t="str">
        <f ca="1">+WORLDCUP!BD60</f>
        <v>Scotland</v>
      </c>
      <c r="G491" s="9" t="str">
        <f ca="1">+WORLDCUP!BD58</f>
        <v>Czech Republic</v>
      </c>
      <c r="H491" s="9" t="str">
        <f ca="1">+WORLDCUP!BD63</f>
        <v>Sweden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Australia</v>
      </c>
      <c r="G492" s="9" t="str">
        <f ca="1">+WORLDCUP!BD58</f>
        <v>Czech Republic</v>
      </c>
      <c r="H492" s="9" t="str">
        <f ca="1">+WORLDCUP!BD63</f>
        <v>Sweden</v>
      </c>
      <c r="I492" s="9" t="str">
        <f ca="1">+WORLDCUP!BD69</f>
        <v>Ghana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Australia</v>
      </c>
      <c r="G493" s="9" t="str">
        <f ca="1">+WORLDCUP!BD58</f>
        <v>Czech Republic</v>
      </c>
      <c r="H493" s="9" t="str">
        <f ca="1">+WORLDCUP!BD63</f>
        <v>Sweden</v>
      </c>
      <c r="I493" s="9" t="str">
        <f ca="1">+WORLDCUP!BD62</f>
        <v>Curaçao</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Australia</v>
      </c>
      <c r="G494" s="9" t="str">
        <f ca="1">+WORLDCUP!BD58</f>
        <v>Czech Republic</v>
      </c>
      <c r="H494" s="9" t="str">
        <f ca="1">+WORLDCUP!BD63</f>
        <v>Sweden</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Australia</v>
      </c>
      <c r="G495" s="9" t="str">
        <f ca="1">+WORLDCUP!BD58</f>
        <v>Czech Republic</v>
      </c>
      <c r="H495" s="9" t="str">
        <f ca="1">+WORLDCUP!BD63</f>
        <v>Sweden</v>
      </c>
      <c r="I495" s="9" t="str">
        <f ca="1">+WORLDCUP!BD62</f>
        <v>Curaçao</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Czech Republic</v>
      </c>
      <c r="H496" s="9" t="str">
        <f ca="1">+WORLDCUP!BD63</f>
        <v>Sweden</v>
      </c>
      <c r="I496" s="9" t="str">
        <f ca="1">+WORLDCUP!BD61</f>
        <v>Australia</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2026-06-05T12:33:37Z</dcterms:modified>
</cp:coreProperties>
</file>