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CEA77626-F4EC-4D1B-B644-4E6F4E45DFB5}" xr6:coauthVersionLast="47" xr6:coauthVersionMax="47" xr10:uidLastSave="{00000000-0000-0000-0000-000000000000}"/>
  <bookViews>
    <workbookView xWindow="-108" yWindow="-108" windowWidth="23256" windowHeight="12456"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AW26" i="45" l="1"/>
  <c r="AO38" i="45"/>
  <c r="AK44" i="45"/>
  <c r="AK20" i="45"/>
  <c r="AG47" i="45"/>
  <c r="AG35" i="45"/>
  <c r="AG23" i="45"/>
  <c r="AG11" i="45"/>
  <c r="AC49" i="45"/>
  <c r="AC43" i="45"/>
  <c r="AC37" i="45"/>
  <c r="AC25" i="45"/>
  <c r="AC13" i="45"/>
  <c r="AF11" i="45"/>
  <c r="AB43" i="45"/>
  <c r="AB7" i="45"/>
  <c r="AV26" i="45"/>
  <c r="AW25" i="45"/>
  <c r="AO37" i="45"/>
  <c r="AK43" i="45"/>
  <c r="AK19" i="45"/>
  <c r="AG46" i="45"/>
  <c r="AG34" i="45"/>
  <c r="AG22" i="45"/>
  <c r="AG10" i="45"/>
  <c r="AC48" i="45"/>
  <c r="AC42" i="45"/>
  <c r="AC36" i="45"/>
  <c r="AC30" i="45"/>
  <c r="AC24" i="45"/>
  <c r="AC18" i="45"/>
  <c r="AC12" i="45"/>
  <c r="AC6" i="45"/>
  <c r="AC22" i="45"/>
  <c r="AC10" i="45"/>
  <c r="AJ8" i="45"/>
  <c r="AB40" i="45"/>
  <c r="AB16" i="45"/>
  <c r="AO13" i="45"/>
  <c r="AG40" i="45"/>
  <c r="AC45" i="45"/>
  <c r="AC21" i="45"/>
  <c r="AB31" i="45"/>
  <c r="AV25" i="45"/>
  <c r="AN37" i="45"/>
  <c r="AJ43" i="45"/>
  <c r="AJ19" i="45"/>
  <c r="AF46" i="45"/>
  <c r="AF34" i="45"/>
  <c r="AF22" i="45"/>
  <c r="AF10" i="45"/>
  <c r="AB48" i="45"/>
  <c r="AB42" i="45"/>
  <c r="AB36" i="45"/>
  <c r="AB30" i="45"/>
  <c r="AB24" i="45"/>
  <c r="AB18" i="45"/>
  <c r="AB12" i="45"/>
  <c r="AB6" i="45"/>
  <c r="AC28" i="45"/>
  <c r="AC4" i="45"/>
  <c r="AF29" i="45"/>
  <c r="AB46" i="45"/>
  <c r="AB22" i="45"/>
  <c r="AB4" i="45"/>
  <c r="AK7" i="45"/>
  <c r="AG4" i="45"/>
  <c r="AC27" i="45"/>
  <c r="AC3" i="45"/>
  <c r="AB13" i="45"/>
  <c r="AS32" i="45"/>
  <c r="AO14" i="45"/>
  <c r="AK32" i="45"/>
  <c r="AK8" i="45"/>
  <c r="AG41" i="45"/>
  <c r="AG29" i="45"/>
  <c r="AG17" i="45"/>
  <c r="AG5" i="45"/>
  <c r="AC46" i="45"/>
  <c r="AC40" i="45"/>
  <c r="AC34" i="45"/>
  <c r="AC16" i="45"/>
  <c r="AF41" i="45"/>
  <c r="AF5" i="45"/>
  <c r="AB34" i="45"/>
  <c r="AB10" i="45"/>
  <c r="AS31" i="45"/>
  <c r="AG28" i="45"/>
  <c r="AC39" i="45"/>
  <c r="AC9" i="45"/>
  <c r="AB19" i="45"/>
  <c r="AR32" i="45"/>
  <c r="AN14" i="45"/>
  <c r="AJ32" i="45"/>
  <c r="AF17" i="45"/>
  <c r="AB28" i="45"/>
  <c r="AK31" i="45"/>
  <c r="AG16" i="45"/>
  <c r="AC33" i="45"/>
  <c r="AC15" i="45"/>
  <c r="AB25" i="45"/>
  <c r="AR31" i="45"/>
  <c r="AN13" i="45"/>
  <c r="AJ31" i="45"/>
  <c r="AJ7" i="45"/>
  <c r="AF40" i="45"/>
  <c r="AF28" i="45"/>
  <c r="AF16" i="45"/>
  <c r="AF4" i="45"/>
  <c r="AB45" i="45"/>
  <c r="AB39" i="45"/>
  <c r="AB33" i="45"/>
  <c r="AB27" i="45"/>
  <c r="AB21" i="45"/>
  <c r="AB15" i="45"/>
  <c r="AB9" i="45"/>
  <c r="AB3" i="45"/>
  <c r="AC31" i="45"/>
  <c r="AC19" i="45"/>
  <c r="AC7" i="45"/>
  <c r="AN38" i="45"/>
  <c r="AJ44" i="45"/>
  <c r="AJ20" i="45"/>
  <c r="AF47" i="45"/>
  <c r="AF35" i="45"/>
  <c r="AF23" i="45"/>
  <c r="AB49" i="45"/>
  <c r="AB37" i="45"/>
  <c r="E16" i="30"/>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10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71" i="3"/>
  <c r="Z47" i="3"/>
  <c r="Z54" i="3"/>
  <c r="C257" i="31"/>
  <c r="Z75" i="3"/>
  <c r="Z51" i="3"/>
  <c r="Z67" i="3"/>
  <c r="AT37" i="3"/>
  <c r="Y11" i="3"/>
  <c r="Y27" i="3" s="1"/>
  <c r="Y43" i="3" s="1"/>
  <c r="Z91" i="3"/>
  <c r="X146" i="3"/>
  <c r="Z30" i="3"/>
  <c r="Y130" i="3"/>
  <c r="AT29" i="3"/>
  <c r="X75" i="3"/>
  <c r="AN101" i="3"/>
  <c r="AN61" i="3"/>
  <c r="AN77" i="3"/>
  <c r="AN37" i="3"/>
  <c r="Y137" i="3"/>
  <c r="AN69" i="3"/>
  <c r="Y83" i="3"/>
  <c r="Z11" i="3"/>
  <c r="Z27" i="3" s="1"/>
  <c r="Z43" i="3" s="1"/>
  <c r="X119" i="3"/>
  <c r="Z7" i="3"/>
  <c r="AD11" i="3"/>
  <c r="AD119" i="3"/>
  <c r="AD75" i="3"/>
  <c r="AD83" i="3"/>
  <c r="AD142" i="3"/>
  <c r="AD67" i="3"/>
  <c r="AC100" i="3"/>
  <c r="AC43" i="3"/>
  <c r="AC51" i="3"/>
  <c r="AC11" i="3"/>
  <c r="Z19" i="3"/>
  <c r="Z35" i="3" s="1"/>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BG5" i="3"/>
  <c r="BG57" i="3" s="1"/>
  <c r="Z83" i="3"/>
  <c r="Z39" i="3"/>
  <c r="Z63" i="3"/>
  <c r="Z70" i="3"/>
  <c r="AJ13" i="3"/>
  <c r="AJ85" i="3"/>
  <c r="AL13" i="3"/>
  <c r="AY13" i="3" s="1"/>
  <c r="AL21" i="3"/>
  <c r="AY21" i="3" s="1"/>
  <c r="AL53" i="3"/>
  <c r="AY53" i="3" s="1"/>
  <c r="AP69" i="3"/>
  <c r="AP77" i="3"/>
  <c r="BH5" i="3"/>
  <c r="BH57" i="3" s="1"/>
  <c r="AJ77" i="3"/>
  <c r="AJ53" i="3"/>
  <c r="AP85" i="3"/>
  <c r="AP93" i="3"/>
  <c r="AP29" i="3"/>
  <c r="AP37" i="3"/>
  <c r="AO53" i="3"/>
  <c r="AF100" i="3"/>
  <c r="AF130" i="3"/>
  <c r="AJ37" i="3"/>
  <c r="Z14" i="3" l="1"/>
  <c r="Z78" i="3"/>
  <c r="AO29" i="3"/>
  <c r="B227" i="31"/>
  <c r="AO37" i="3"/>
  <c r="Z62" i="3"/>
  <c r="AO69" i="3"/>
  <c r="Z46" i="3"/>
  <c r="Z94" i="3"/>
  <c r="AZ13" i="3"/>
  <c r="AO61" i="3"/>
  <c r="AO21" i="3"/>
  <c r="AO45" i="3"/>
  <c r="AO93" i="3"/>
  <c r="Z15" i="3"/>
  <c r="Z23" i="3"/>
  <c r="Z31" i="3"/>
  <c r="AO85" i="3"/>
  <c r="Z87" i="3"/>
  <c r="Z79"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BC29" i="3" l="1"/>
  <c r="AF29" i="3"/>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F28" i="45" l="1"/>
  <c r="B60" i="31"/>
  <c r="C31" i="45"/>
  <c r="B13"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9"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46" i="3"/>
  <c r="Y95" i="3"/>
  <c r="Y49" i="3"/>
  <c r="X108" i="3"/>
  <c r="Y14" i="3"/>
  <c r="X53" i="3"/>
  <c r="X115" i="3"/>
  <c r="Y116" i="3"/>
  <c r="Y102" i="3"/>
  <c r="X125" i="3"/>
  <c r="Y121"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22" i="3" l="1"/>
  <c r="X111" i="3"/>
  <c r="Y133" i="3"/>
  <c r="X15" i="3"/>
  <c r="Y96" i="3"/>
  <c r="Y76" i="3"/>
  <c r="X131" i="3"/>
  <c r="Y104" i="3"/>
  <c r="X24" i="3"/>
  <c r="X89" i="3"/>
  <c r="X123" i="3"/>
  <c r="X47" i="3"/>
  <c r="X126" i="3"/>
  <c r="Y77" i="3"/>
  <c r="X44" i="3"/>
  <c r="X97" i="3"/>
  <c r="X32" i="3"/>
  <c r="X107" i="3"/>
  <c r="X68" i="3"/>
  <c r="X63" i="3"/>
  <c r="Y8" i="3"/>
  <c r="Y30" i="3"/>
  <c r="X8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BW40" i="3"/>
  <c r="F24" i="3"/>
  <c r="E23" i="3"/>
  <c r="E20" i="3"/>
  <c r="E96" i="3"/>
  <c r="BW50" i="3" s="1"/>
  <c r="F93" i="3"/>
  <c r="E95" i="3"/>
  <c r="BU51" i="3" s="1"/>
  <c r="BU53" i="3"/>
  <c r="E47" i="3"/>
  <c r="E49" i="3"/>
  <c r="F45" i="3"/>
  <c r="E37" i="3"/>
  <c r="F40" i="3"/>
  <c r="BU23" i="3" s="1"/>
  <c r="BW24" i="3"/>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E40" i="3"/>
  <c r="F48" i="3"/>
  <c r="F46" i="3"/>
  <c r="E45" i="3"/>
  <c r="BW29" i="3" s="1"/>
  <c r="F92" i="3"/>
  <c r="F95" i="3"/>
  <c r="BW53" i="3" s="1"/>
  <c r="E97" i="3"/>
  <c r="BV52" i="3" s="1"/>
  <c r="F81" i="3"/>
  <c r="E76" i="3"/>
  <c r="E78" i="3"/>
  <c r="BW44" i="3" s="1"/>
  <c r="E48" i="3"/>
  <c r="F44" i="3"/>
  <c r="F47" i="3"/>
  <c r="E38" i="3"/>
  <c r="F41" i="3"/>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F76" i="3"/>
  <c r="BW42" i="3" s="1"/>
  <c r="F80" i="3"/>
  <c r="E77" i="3"/>
  <c r="F78" i="3"/>
  <c r="BU42" i="3" s="1"/>
  <c r="BW36" i="3"/>
  <c r="E61" i="3"/>
  <c r="BW37" i="3" s="1"/>
  <c r="F62" i="3"/>
  <c r="BU36" i="3"/>
  <c r="F64" i="3"/>
  <c r="BU35" i="3" s="1"/>
  <c r="F72" i="3"/>
  <c r="E68" i="3"/>
  <c r="BW39" i="3" s="1"/>
  <c r="BW38" i="3"/>
  <c r="BU38" i="3"/>
  <c r="E70" i="3"/>
  <c r="BU43" i="3" l="1"/>
  <c r="BW45" i="3"/>
  <c r="BU44" i="3"/>
  <c r="BW43" i="3"/>
  <c r="BW41" i="3"/>
  <c r="BU41" i="3"/>
  <c r="BW35" i="3"/>
  <c r="BU34" i="3"/>
  <c r="BU37" i="3"/>
  <c r="BU22" i="3"/>
  <c r="BU25" i="3"/>
  <c r="BW28" i="3"/>
  <c r="BU27" i="3"/>
  <c r="BU28" i="3"/>
  <c r="BU26" i="3"/>
  <c r="BW25" i="3"/>
  <c r="BU21" i="3"/>
  <c r="BW22" i="3"/>
  <c r="BW15" i="3"/>
  <c r="BV50" i="3"/>
  <c r="BV51" i="3"/>
  <c r="BV53" i="3"/>
  <c r="BV30" i="3"/>
  <c r="BX30" i="3" s="1"/>
  <c r="BV45" i="3"/>
  <c r="BX45" i="3" s="1"/>
  <c r="BV44" i="3"/>
  <c r="BV46" i="3"/>
  <c r="BV49" i="3"/>
  <c r="BV43" i="3"/>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V39" i="3"/>
  <c r="BX39" i="3" s="1"/>
  <c r="BV34" i="3"/>
  <c r="BV37" i="3"/>
  <c r="BV35" i="3"/>
  <c r="BX35" i="3" s="1"/>
  <c r="BW30" i="3"/>
  <c r="BV29" i="3"/>
  <c r="BX29" i="3" s="1"/>
  <c r="BV28" i="3"/>
  <c r="BV27" i="3"/>
  <c r="BV22" i="3"/>
  <c r="BV23" i="3"/>
  <c r="BX23" i="3" s="1"/>
  <c r="BV24" i="3"/>
  <c r="BX24" i="3" s="1"/>
  <c r="BV25" i="3"/>
  <c r="BW20" i="3"/>
  <c r="BU10" i="3"/>
  <c r="BU13" i="3"/>
  <c r="BW11" i="3"/>
  <c r="BW14" i="3"/>
  <c r="BW19" i="3"/>
  <c r="BW12" i="3"/>
  <c r="BU15" i="3"/>
  <c r="BW16" i="3"/>
  <c r="BU14" i="3"/>
  <c r="BW7" i="3"/>
  <c r="BU6" i="3"/>
  <c r="BW8" i="3"/>
  <c r="BU9" i="3"/>
  <c r="BW9" i="3"/>
  <c r="BV9" i="3"/>
  <c r="BV8" i="3"/>
  <c r="BV6" i="3"/>
  <c r="BW49" i="3"/>
  <c r="BW31" i="3"/>
  <c r="BW47" i="3"/>
  <c r="BX32" i="3"/>
  <c r="BX44" i="3" l="1"/>
  <c r="BX43" i="3"/>
  <c r="BX41" i="3"/>
  <c r="BX34" i="3"/>
  <c r="BX37" i="3"/>
  <c r="BX22" i="3"/>
  <c r="BX25" i="3"/>
  <c r="BX28" i="3"/>
  <c r="BX27" i="3"/>
  <c r="BX21" i="3"/>
  <c r="BX18" i="3"/>
  <c r="BX53"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5" i="3"/>
  <c r="I23" i="3"/>
  <c r="I24" i="3"/>
  <c r="H23" i="3"/>
  <c r="I22" i="3"/>
  <c r="H21" i="3"/>
  <c r="I20" i="3"/>
  <c r="H20" i="3"/>
  <c r="H8" i="3"/>
  <c r="H6"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A17" i="3"/>
  <c r="I76" i="3"/>
  <c r="I52" i="3"/>
  <c r="H86" i="3"/>
  <c r="I55" i="3"/>
  <c r="H84" i="3"/>
  <c r="I21" i="3"/>
  <c r="CA16" i="3" s="1"/>
  <c r="CB26" i="3"/>
  <c r="CB17" i="3"/>
  <c r="CA26" i="3"/>
  <c r="CB44" i="3" l="1"/>
  <c r="CB19" i="3"/>
  <c r="CB14" i="3"/>
  <c r="CA14"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44" i="3" l="1"/>
  <c r="CC53" i="3"/>
  <c r="CC14"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l="1"/>
  <c r="K93" i="3"/>
  <c r="L84" i="3"/>
  <c r="L87" i="3"/>
  <c r="L13" i="3"/>
  <c r="K14" i="3"/>
  <c r="K24"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K5" i="3"/>
  <c r="L29" i="3"/>
  <c r="K13" i="3"/>
  <c r="K48" i="3"/>
  <c r="K92" i="3"/>
  <c r="L17" i="3"/>
  <c r="K21" i="3"/>
  <c r="CF17" i="3" s="1"/>
  <c r="L36" i="3"/>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L80" i="3"/>
  <c r="K53" i="3"/>
  <c r="K87" i="3"/>
  <c r="CF47" i="3" s="1"/>
  <c r="CF46" i="3" l="1"/>
  <c r="CF49" i="3"/>
  <c r="CF45" i="3"/>
  <c r="CF35" i="3"/>
  <c r="CF30" i="3"/>
  <c r="CF22" i="3"/>
  <c r="CF21"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7" i="3" l="1"/>
  <c r="N96" i="3"/>
  <c r="N95" i="3"/>
  <c r="O95" i="3"/>
  <c r="O94" i="3"/>
  <c r="O93" i="3"/>
  <c r="N79" i="3"/>
  <c r="CI42" i="3"/>
  <c r="O64" i="3"/>
  <c r="N61" i="3"/>
  <c r="N56" i="3"/>
  <c r="O47" i="3"/>
  <c r="O44" i="3"/>
  <c r="CI26" i="3" s="1"/>
  <c r="CI36" i="3"/>
  <c r="CI51" i="3"/>
  <c r="N29" i="3"/>
  <c r="CJ50" i="3"/>
  <c r="CI9" i="3"/>
  <c r="CI22" i="3"/>
  <c r="O55" i="3"/>
  <c r="O33" i="3"/>
  <c r="CJ19" i="3" s="1"/>
  <c r="N9" i="3"/>
  <c r="N36" i="3"/>
  <c r="O41" i="3"/>
  <c r="O4" i="3"/>
  <c r="O69" i="3"/>
  <c r="CK40" i="3" s="1"/>
  <c r="CI35" i="3"/>
  <c r="N72" i="3"/>
  <c r="CK21" i="3"/>
  <c r="O30" i="3"/>
  <c r="N32" i="3"/>
  <c r="CJ18" i="3" s="1"/>
  <c r="N7" i="3"/>
  <c r="O29" i="3"/>
  <c r="N49" i="3"/>
  <c r="N52" i="3"/>
  <c r="CK24" i="3"/>
  <c r="N54" i="3"/>
  <c r="N37" i="3"/>
  <c r="CI10" i="3"/>
  <c r="N8" i="3"/>
  <c r="O52" i="3"/>
  <c r="N97" i="3"/>
  <c r="O77" i="3"/>
  <c r="N80" i="3"/>
  <c r="N55" i="3"/>
  <c r="N81" i="3"/>
  <c r="N84" i="3"/>
  <c r="CI45" i="3"/>
  <c r="O5" i="3"/>
  <c r="N47" i="3"/>
  <c r="CK46" i="3"/>
  <c r="CI33" i="3"/>
  <c r="O53" i="3"/>
  <c r="O79" i="3"/>
  <c r="N6" i="3"/>
  <c r="N86" i="3"/>
  <c r="O32" i="3"/>
  <c r="CI12" i="3"/>
  <c r="N88" i="3"/>
  <c r="N30" i="3"/>
  <c r="CI25" i="3"/>
  <c r="CK6" i="3"/>
  <c r="CK18" i="3"/>
  <c r="CK25" i="3"/>
  <c r="N73" i="3"/>
  <c r="CI34" i="3"/>
  <c r="CI49" i="3"/>
  <c r="CI15" i="3"/>
  <c r="N15" i="3"/>
  <c r="CI37" i="3"/>
  <c r="CI11" i="3"/>
  <c r="O96" i="3"/>
  <c r="CJ53" i="3" s="1"/>
  <c r="CL53" i="3" s="1"/>
  <c r="CK34" i="3"/>
  <c r="CK8" i="3"/>
  <c r="CK30" i="3"/>
  <c r="N68" i="3"/>
  <c r="CK50" i="3"/>
  <c r="O40" i="3"/>
  <c r="O15" i="3"/>
  <c r="N65" i="3"/>
  <c r="O9" i="3"/>
  <c r="CI7" i="3" s="1"/>
  <c r="CI23" i="3"/>
  <c r="O36" i="3"/>
  <c r="CJ22" i="3" s="1"/>
  <c r="CK23" i="3"/>
  <c r="O61" i="3"/>
  <c r="CJ36" i="3" s="1"/>
  <c r="CI8" i="3"/>
  <c r="CI47" i="3"/>
  <c r="CK37" i="3"/>
  <c r="N13" i="3"/>
  <c r="O68" i="3"/>
  <c r="O57" i="3"/>
  <c r="O65" i="3"/>
  <c r="N40" i="3"/>
  <c r="O31" i="3"/>
  <c r="N92" i="3"/>
  <c r="CK51" i="3" s="1"/>
  <c r="CK12" i="3"/>
  <c r="N77" i="3"/>
  <c r="CK45" i="3" s="1"/>
  <c r="CI19" i="3"/>
  <c r="CI50" i="3"/>
  <c r="O25" i="3"/>
  <c r="O37" i="3"/>
  <c r="CI24" i="3" s="1"/>
  <c r="N5" i="3"/>
  <c r="CJ9" i="3" s="1"/>
  <c r="O72" i="3"/>
  <c r="CI38" i="3"/>
  <c r="O84" i="3"/>
  <c r="CI46" i="3" s="1"/>
  <c r="O87" i="3"/>
  <c r="N60" i="3"/>
  <c r="CK35" i="3" s="1"/>
  <c r="O78" i="3"/>
  <c r="O23" i="3"/>
  <c r="N94" i="3"/>
  <c r="CK52" i="3" s="1"/>
  <c r="N39" i="3"/>
  <c r="CK38" i="3"/>
  <c r="CI52" i="3"/>
  <c r="N4" i="3"/>
  <c r="CK19" i="3"/>
  <c r="N87" i="3"/>
  <c r="N25" i="3"/>
  <c r="CK16" i="3" s="1"/>
  <c r="O22" i="3"/>
  <c r="N76" i="3"/>
  <c r="CJ43" i="3" s="1"/>
  <c r="O49" i="3"/>
  <c r="CI29" i="3" s="1"/>
  <c r="N46" i="3"/>
  <c r="CJ28" i="3" s="1"/>
  <c r="N53" i="3"/>
  <c r="N85" i="3"/>
  <c r="N44" i="3"/>
  <c r="CK27" i="3" s="1"/>
  <c r="N12" i="3"/>
  <c r="O54" i="3"/>
  <c r="O89" i="3"/>
  <c r="O56" i="3"/>
  <c r="N24" i="3"/>
  <c r="O46" i="3"/>
  <c r="CI28" i="3"/>
  <c r="O21" i="3"/>
  <c r="CI16" i="3" s="1"/>
  <c r="N45" i="3"/>
  <c r="CK29" i="3" s="1"/>
  <c r="N16" i="3"/>
  <c r="CI48" i="3"/>
  <c r="CK26" i="3"/>
  <c r="CJ48" i="3"/>
  <c r="O20" i="3"/>
  <c r="CI14" i="3" s="1"/>
  <c r="N33" i="3"/>
  <c r="CK10" i="3"/>
  <c r="N69" i="3"/>
  <c r="O73" i="3"/>
  <c r="O60" i="3"/>
  <c r="O63" i="3"/>
  <c r="CI40" i="3"/>
  <c r="O70" i="3"/>
  <c r="CK17" i="3"/>
  <c r="N22" i="3"/>
  <c r="CK42" i="3"/>
  <c r="N78" i="3"/>
  <c r="O81" i="3"/>
  <c r="N14" i="3"/>
  <c r="CK13" i="3"/>
  <c r="N23" i="3"/>
  <c r="N20" i="3"/>
  <c r="CK15" i="3" s="1"/>
  <c r="O24" i="3"/>
  <c r="N17" i="3"/>
  <c r="O14" i="3"/>
  <c r="CK53" i="3"/>
  <c r="CK14" i="3"/>
  <c r="CK49" i="3"/>
  <c r="CK31" i="3"/>
  <c r="CK48" i="3" l="1"/>
  <c r="CK44" i="3"/>
  <c r="CK47" i="3"/>
  <c r="CI43" i="3"/>
  <c r="CK43" i="3"/>
  <c r="CI41" i="3"/>
  <c r="CI44" i="3"/>
  <c r="CK41" i="3"/>
  <c r="CI39" i="3"/>
  <c r="CK39" i="3"/>
  <c r="CK28" i="3"/>
  <c r="CK36" i="3"/>
  <c r="CK32" i="3"/>
  <c r="CK33" i="3"/>
  <c r="CI27" i="3"/>
  <c r="CK22" i="3"/>
  <c r="CJ21" i="3"/>
  <c r="CI18" i="3"/>
  <c r="CI21" i="3"/>
  <c r="CI20" i="3"/>
  <c r="CK20" i="3"/>
  <c r="CL36" i="3"/>
  <c r="CI13" i="3"/>
  <c r="CK11" i="3"/>
  <c r="CK7" i="3"/>
  <c r="CI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J44" i="3"/>
  <c r="CJ49" i="3"/>
  <c r="CL49" i="3" s="1"/>
  <c r="CJ46" i="3"/>
  <c r="CL46" i="3" s="1"/>
  <c r="CJ38" i="3"/>
  <c r="CL38" i="3" s="1"/>
  <c r="CJ33" i="3"/>
  <c r="CL33" i="3" s="1"/>
  <c r="CJ35" i="3"/>
  <c r="CL35" i="3" s="1"/>
  <c r="CJ31" i="3"/>
  <c r="CL31" i="3" s="1"/>
  <c r="CJ34" i="3"/>
  <c r="CL34" i="3" s="1"/>
  <c r="CL28" i="3"/>
  <c r="CJ17" i="3"/>
  <c r="CL17" i="3" s="1"/>
  <c r="CJ24" i="3"/>
  <c r="CL24" i="3" s="1"/>
  <c r="CJ11" i="3"/>
  <c r="CL11" i="3" s="1"/>
  <c r="CJ20" i="3"/>
  <c r="CJ15" i="3"/>
  <c r="CL15" i="3" s="1"/>
  <c r="CJ14" i="3"/>
  <c r="CL14" i="3" s="1"/>
  <c r="CL19" i="3"/>
  <c r="CJ16" i="3"/>
  <c r="CL16" i="3" s="1"/>
  <c r="CK9" i="3"/>
  <c r="CJ10" i="3"/>
  <c r="CL10" i="3" s="1"/>
  <c r="CJ12" i="3"/>
  <c r="CL12" i="3" s="1"/>
  <c r="CJ25" i="3"/>
  <c r="CL25" i="3" s="1"/>
  <c r="CJ8" i="3"/>
  <c r="CL8" i="3" s="1"/>
  <c r="CJ6" i="3"/>
  <c r="CL6" i="3" s="1"/>
  <c r="CJ7" i="3"/>
  <c r="CL7" i="3" s="1"/>
  <c r="CJ23" i="3"/>
  <c r="CL23" i="3" s="1"/>
  <c r="CJ37" i="3"/>
  <c r="CL37" i="3" s="1"/>
  <c r="CJ39" i="3"/>
  <c r="CJ41" i="3"/>
  <c r="CJ29" i="3"/>
  <c r="CL29" i="3" s="1"/>
  <c r="CJ27" i="3"/>
  <c r="CL43" i="3" l="1"/>
  <c r="CL44" i="3"/>
  <c r="CL41" i="3"/>
  <c r="CL39" i="3"/>
  <c r="CL27" i="3"/>
  <c r="CL20" i="3"/>
  <c r="CL18" i="3"/>
  <c r="CL21" i="3"/>
  <c r="CL13" i="3"/>
  <c r="CM33" i="3"/>
  <c r="CM32" i="3"/>
  <c r="CM9" i="3"/>
  <c r="CM7" i="3"/>
  <c r="CM37" i="3" l="1"/>
  <c r="CM48" i="3"/>
  <c r="CM50" i="3"/>
  <c r="CM53" i="3"/>
  <c r="CM47" i="3"/>
  <c r="CM49" i="3"/>
  <c r="CM42" i="3"/>
  <c r="CM51" i="3"/>
  <c r="CM52" i="3"/>
  <c r="CM46" i="3"/>
  <c r="CM43" i="3"/>
  <c r="CM44" i="3"/>
  <c r="CM45" i="3"/>
  <c r="CM40" i="3"/>
  <c r="CM39" i="3"/>
  <c r="CM38" i="3"/>
  <c r="CM41" i="3"/>
  <c r="CM34" i="3"/>
  <c r="CM35" i="3"/>
  <c r="CM36" i="3"/>
  <c r="CM31" i="3"/>
  <c r="CM30" i="3"/>
  <c r="CM26" i="3"/>
  <c r="CM18" i="3"/>
  <c r="CM29" i="3"/>
  <c r="CM27" i="3"/>
  <c r="CM25" i="3"/>
  <c r="CM23" i="3"/>
  <c r="CM28" i="3"/>
  <c r="CM19" i="3"/>
  <c r="CM22" i="3"/>
  <c r="CM24" i="3"/>
  <c r="CM20" i="3"/>
  <c r="CM21" i="3"/>
  <c r="CM16" i="3"/>
  <c r="CM17" i="3"/>
  <c r="CM15" i="3"/>
  <c r="CM14" i="3"/>
  <c r="CM10" i="3"/>
  <c r="CM6" i="3"/>
  <c r="CM11" i="3"/>
  <c r="CM13" i="3"/>
  <c r="CM12" i="3"/>
  <c r="CM8" i="3"/>
  <c r="CN32" i="3" l="1"/>
  <c r="Q53" i="3" s="1"/>
  <c r="CN43" i="3"/>
  <c r="R76" i="3" s="1"/>
  <c r="CN47" i="3"/>
  <c r="Q89" i="3" s="1"/>
  <c r="CN38" i="3"/>
  <c r="Q70" i="3" s="1"/>
  <c r="CN22" i="3"/>
  <c r="Q36" i="3" s="1"/>
  <c r="CN7" i="3"/>
  <c r="CN26" i="3"/>
  <c r="Q44" i="3" s="1"/>
  <c r="CN50" i="3"/>
  <c r="Q94" i="3" s="1"/>
  <c r="CN49" i="3"/>
  <c r="Q87" i="3" s="1"/>
  <c r="CN23" i="3"/>
  <c r="R36" i="3" s="1"/>
  <c r="CN16" i="3"/>
  <c r="R25" i="3" s="1"/>
  <c r="CN34" i="3"/>
  <c r="R65" i="3" s="1"/>
  <c r="CN52" i="3"/>
  <c r="R97" i="3" s="1"/>
  <c r="CN28" i="3"/>
  <c r="R46" i="3" s="1"/>
  <c r="CN46" i="3"/>
  <c r="Q84" i="3" s="1"/>
  <c r="CN41" i="3"/>
  <c r="Q71" i="3" s="1"/>
  <c r="CN53" i="3"/>
  <c r="Q95" i="3" s="1"/>
  <c r="CN40" i="3"/>
  <c r="R73" i="3" s="1"/>
  <c r="CN20" i="3"/>
  <c r="R33" i="3" s="1"/>
  <c r="CN45" i="3"/>
  <c r="Q79" i="3" s="1"/>
  <c r="CN8" i="3"/>
  <c r="Q5" i="3" s="1"/>
  <c r="CN39" i="3"/>
  <c r="R71" i="3" s="1"/>
  <c r="CN29" i="3"/>
  <c r="Q47" i="3" s="1"/>
  <c r="CN35" i="3"/>
  <c r="R63" i="3" s="1"/>
  <c r="CN27" i="3"/>
  <c r="R47" i="3" s="1"/>
  <c r="CN15" i="3"/>
  <c r="Q25" i="3" s="1"/>
  <c r="CN21" i="3"/>
  <c r="CN9" i="3"/>
  <c r="Q6" i="3" s="1"/>
  <c r="CN6" i="3"/>
  <c r="Q7" i="3" s="1"/>
  <c r="CN11" i="3"/>
  <c r="CN25" i="3"/>
  <c r="Q41" i="3" s="1"/>
  <c r="CN36" i="3"/>
  <c r="R64" i="3" s="1"/>
  <c r="CN48" i="3"/>
  <c r="R89" i="3" s="1"/>
  <c r="CN33" i="3"/>
  <c r="Q57" i="3" s="1"/>
  <c r="CN12" i="3"/>
  <c r="R15" i="3" s="1"/>
  <c r="CN51" i="3"/>
  <c r="R92" i="3" s="1"/>
  <c r="CN44" i="3"/>
  <c r="CN14" i="3"/>
  <c r="Q20" i="3" s="1"/>
  <c r="CN13" i="3"/>
  <c r="R13" i="3" s="1"/>
  <c r="CN37" i="3"/>
  <c r="R61" i="3" s="1"/>
  <c r="CN19" i="3"/>
  <c r="Q33" i="3" s="1"/>
  <c r="CN18" i="3"/>
  <c r="Q28" i="3" s="1"/>
  <c r="CN10" i="3"/>
  <c r="Q15" i="3" s="1"/>
  <c r="CN17" i="3"/>
  <c r="Q24" i="3" s="1"/>
  <c r="CN24" i="3"/>
  <c r="Q37" i="3" s="1"/>
  <c r="CN42" i="3"/>
  <c r="Q76" i="3" s="1"/>
  <c r="CN30" i="3"/>
  <c r="R57" i="3" s="1"/>
  <c r="CN31" i="3"/>
  <c r="R52" i="3" s="1"/>
  <c r="R96" i="3" l="1"/>
  <c r="Q92" i="3"/>
  <c r="Q97" i="3"/>
  <c r="Q96" i="3"/>
  <c r="R95" i="3"/>
  <c r="R94" i="3"/>
  <c r="R93" i="3"/>
  <c r="Q93" i="3"/>
  <c r="R88" i="3"/>
  <c r="Q88" i="3"/>
  <c r="R87" i="3"/>
  <c r="Q86" i="3"/>
  <c r="Q85" i="3"/>
  <c r="R86" i="3"/>
  <c r="R85" i="3"/>
  <c r="R81" i="3"/>
  <c r="R84" i="3"/>
  <c r="Q81" i="3"/>
  <c r="R80" i="3"/>
  <c r="Q80" i="3"/>
  <c r="Q72" i="3"/>
  <c r="R79" i="3"/>
  <c r="Q78" i="3"/>
  <c r="Q77" i="3"/>
  <c r="R78" i="3"/>
  <c r="R77" i="3"/>
  <c r="Q73" i="3"/>
  <c r="R72" i="3"/>
  <c r="R70" i="3"/>
  <c r="Q69" i="3"/>
  <c r="R69" i="3"/>
  <c r="Q68" i="3"/>
  <c r="R68" i="3"/>
  <c r="Q65" i="3"/>
  <c r="Q64" i="3"/>
  <c r="Q60" i="3"/>
  <c r="Q63" i="3"/>
  <c r="Q62" i="3"/>
  <c r="R62" i="3"/>
  <c r="R56" i="3"/>
  <c r="Q61" i="3"/>
  <c r="R60" i="3"/>
  <c r="Q56" i="3"/>
  <c r="R54" i="3"/>
  <c r="Q55" i="3"/>
  <c r="R55" i="3"/>
  <c r="Q54" i="3"/>
  <c r="R53" i="3"/>
  <c r="Q52" i="3"/>
  <c r="R49" i="3"/>
  <c r="Q49" i="3"/>
  <c r="Q48" i="3"/>
  <c r="R48" i="3"/>
  <c r="Q46" i="3"/>
  <c r="Q45" i="3"/>
  <c r="R45" i="3"/>
  <c r="R44" i="3"/>
  <c r="R41" i="3"/>
  <c r="Q9" i="3"/>
  <c r="R6" i="3"/>
  <c r="R40" i="3"/>
  <c r="Q40" i="3"/>
  <c r="R4" i="3"/>
  <c r="R39" i="3"/>
  <c r="R38" i="3"/>
  <c r="Q38" i="3"/>
  <c r="Q39" i="3"/>
  <c r="R37" i="3"/>
  <c r="R32" i="3"/>
  <c r="R31" i="3"/>
  <c r="Q31" i="3"/>
  <c r="Q30" i="3"/>
  <c r="R30" i="3"/>
  <c r="Q29" i="3"/>
  <c r="Q32" i="3"/>
  <c r="R29" i="3"/>
  <c r="CP22" i="3"/>
  <c r="R28" i="3"/>
  <c r="R24" i="3"/>
  <c r="Q23" i="3"/>
  <c r="R23" i="3"/>
  <c r="Q22" i="3"/>
  <c r="R22" i="3"/>
  <c r="Q21" i="3"/>
  <c r="R21" i="3"/>
  <c r="R20" i="3"/>
  <c r="R17" i="3"/>
  <c r="R14" i="3"/>
  <c r="Q17" i="3"/>
  <c r="R12" i="3"/>
  <c r="Q16" i="3"/>
  <c r="R16" i="3"/>
  <c r="CO45" i="3"/>
  <c r="CO35" i="3"/>
  <c r="R7" i="3"/>
  <c r="CO53" i="3"/>
  <c r="CP12" i="3"/>
  <c r="Q13" i="3"/>
  <c r="CO15" i="3"/>
  <c r="Q8" i="3"/>
  <c r="R5" i="3"/>
  <c r="CO8" i="3" s="1"/>
  <c r="R9" i="3"/>
  <c r="CO23" i="3"/>
  <c r="CP50" i="3"/>
  <c r="CO26" i="3"/>
  <c r="R8" i="3"/>
  <c r="Q4" i="3"/>
  <c r="CP45" i="3"/>
  <c r="CO22" i="3"/>
  <c r="CO30" i="3"/>
  <c r="CP47" i="3"/>
  <c r="CO47" i="3"/>
  <c r="CO12" i="3"/>
  <c r="CP23" i="3"/>
  <c r="CP37" i="3"/>
  <c r="CP30" i="3"/>
  <c r="CP51" i="3"/>
  <c r="CO10" i="3"/>
  <c r="Q12" i="3"/>
  <c r="Q14" i="3"/>
  <c r="CP42" i="3"/>
  <c r="CP49" i="3"/>
  <c r="CP35" i="3"/>
  <c r="CP34" i="3"/>
  <c r="CO24" i="3"/>
  <c r="CO37" i="3"/>
  <c r="CP38" i="3"/>
  <c r="CO34" i="3"/>
  <c r="CO50" i="3"/>
  <c r="CP40" i="3"/>
  <c r="CP24" i="3"/>
  <c r="CO49" i="3"/>
  <c r="CO11" i="3"/>
  <c r="CO38" i="3"/>
  <c r="CP31" i="3"/>
  <c r="CP16" i="3"/>
  <c r="CO42" i="3"/>
  <c r="CP10" i="3"/>
  <c r="CQ10" i="3" s="1"/>
  <c r="CO31" i="3"/>
  <c r="CP17" i="3"/>
  <c r="CP26" i="3"/>
  <c r="CP15" i="3"/>
  <c r="CP13" i="3"/>
  <c r="CO16" i="3"/>
  <c r="CO14" i="3"/>
  <c r="CP11" i="3"/>
  <c r="CQ12" i="3"/>
  <c r="CO13" i="3"/>
  <c r="CO6" i="3"/>
  <c r="CP6" i="3"/>
  <c r="CP8" i="3"/>
  <c r="CQ8" i="3" s="1"/>
  <c r="CO29" i="3"/>
  <c r="CP29" i="3"/>
  <c r="CO51" i="3"/>
  <c r="CO25" i="3"/>
  <c r="CP25" i="3"/>
  <c r="CO36" i="3"/>
  <c r="CO52" i="3" l="1"/>
  <c r="CP52" i="3"/>
  <c r="CP53" i="3"/>
  <c r="CO48" i="3"/>
  <c r="CP41" i="3"/>
  <c r="CO43" i="3"/>
  <c r="CP43" i="3"/>
  <c r="CO44" i="3"/>
  <c r="CP48" i="3"/>
  <c r="CP46" i="3"/>
  <c r="CO46" i="3"/>
  <c r="CP44" i="3"/>
  <c r="CP39" i="3"/>
  <c r="CO41" i="3"/>
  <c r="CO39" i="3"/>
  <c r="CO40" i="3"/>
  <c r="CP36" i="3"/>
  <c r="CQ36" i="3" s="1"/>
  <c r="CO33" i="3"/>
  <c r="CP33" i="3"/>
  <c r="CO32" i="3"/>
  <c r="CP28" i="3"/>
  <c r="CO28" i="3"/>
  <c r="CP32" i="3"/>
  <c r="CP27" i="3"/>
  <c r="CO27" i="3"/>
  <c r="CP20" i="3"/>
  <c r="CO19" i="3"/>
  <c r="CO21" i="3"/>
  <c r="CP21" i="3"/>
  <c r="CP18" i="3"/>
  <c r="CO20" i="3"/>
  <c r="CP19" i="3"/>
  <c r="CO18" i="3"/>
  <c r="CQ26" i="3"/>
  <c r="CP14" i="3"/>
  <c r="CO17" i="3"/>
  <c r="CQ50" i="3"/>
  <c r="CQ45" i="3"/>
  <c r="CQ23" i="3"/>
  <c r="CO9" i="3"/>
  <c r="CQ22" i="3"/>
  <c r="CP9" i="3"/>
  <c r="CQ15" i="3"/>
  <c r="CO7" i="3"/>
  <c r="CP7" i="3"/>
  <c r="CQ53" i="3"/>
  <c r="CQ47" i="3"/>
  <c r="CQ37" i="3"/>
  <c r="CQ42" i="3"/>
  <c r="CQ30" i="3"/>
  <c r="CQ51" i="3"/>
  <c r="CQ35" i="3"/>
  <c r="CQ49" i="3"/>
  <c r="CQ24" i="3"/>
  <c r="CQ34" i="3"/>
  <c r="CQ16" i="3"/>
  <c r="CQ38" i="3"/>
  <c r="CQ11" i="3"/>
  <c r="CQ31" i="3"/>
  <c r="CQ13" i="3"/>
  <c r="CQ6" i="3"/>
  <c r="CQ29" i="3"/>
  <c r="CQ25" i="3"/>
  <c r="CQ52" i="3" l="1"/>
  <c r="CQ43" i="3"/>
  <c r="CQ48" i="3"/>
  <c r="CQ46" i="3"/>
  <c r="CQ44" i="3"/>
  <c r="CQ33" i="3"/>
  <c r="CQ39" i="3"/>
  <c r="CQ41" i="3"/>
  <c r="CQ40" i="3"/>
  <c r="CQ28" i="3"/>
  <c r="CQ32" i="3"/>
  <c r="CQ27" i="3"/>
  <c r="CQ19" i="3"/>
  <c r="CQ21" i="3"/>
  <c r="CQ20" i="3"/>
  <c r="CQ18" i="3"/>
  <c r="CQ14" i="3"/>
  <c r="CQ17" i="3"/>
  <c r="CQ9" i="3"/>
  <c r="CQ7" i="3"/>
  <c r="CR51" i="3" l="1"/>
  <c r="CR53" i="3"/>
  <c r="CR52" i="3"/>
  <c r="CR50" i="3"/>
  <c r="CR49" i="3"/>
  <c r="CR47" i="3"/>
  <c r="CR48" i="3"/>
  <c r="CR46" i="3"/>
  <c r="CR43" i="3"/>
  <c r="CR45" i="3"/>
  <c r="CR44" i="3"/>
  <c r="CR42" i="3"/>
  <c r="CR39" i="3"/>
  <c r="CR41" i="3"/>
  <c r="CR35" i="3"/>
  <c r="CR34" i="3"/>
  <c r="CR40" i="3"/>
  <c r="CR33" i="3"/>
  <c r="CR31" i="3"/>
  <c r="CR38" i="3"/>
  <c r="CR37" i="3"/>
  <c r="CR36" i="3"/>
  <c r="CR30" i="3"/>
  <c r="CR32" i="3"/>
  <c r="CR27" i="3"/>
  <c r="CR29" i="3"/>
  <c r="CR28" i="3"/>
  <c r="CR26" i="3"/>
  <c r="CR24" i="3"/>
  <c r="CR25" i="3"/>
  <c r="CR21" i="3"/>
  <c r="CR22" i="3"/>
  <c r="CR18" i="3"/>
  <c r="CR23" i="3"/>
  <c r="CR19" i="3"/>
  <c r="CR20" i="3"/>
  <c r="CR17" i="3"/>
  <c r="CR14" i="3"/>
  <c r="CR11" i="3"/>
  <c r="CR10" i="3"/>
  <c r="CR7" i="3"/>
  <c r="CR9" i="3"/>
  <c r="CR6" i="3"/>
  <c r="CR8" i="3"/>
  <c r="CR13" i="3"/>
  <c r="CR12" i="3"/>
  <c r="CR15" i="3"/>
  <c r="CR16" i="3"/>
  <c r="CS24" i="3" l="1"/>
  <c r="U38" i="3" s="1"/>
  <c r="CS30" i="3"/>
  <c r="U57" i="3" s="1"/>
  <c r="CS10" i="3"/>
  <c r="T15" i="3" s="1"/>
  <c r="CS48" i="3"/>
  <c r="U89" i="3" s="1"/>
  <c r="CS22" i="3"/>
  <c r="T38" i="3" s="1"/>
  <c r="CS40" i="3"/>
  <c r="U70" i="3" s="1"/>
  <c r="CS46" i="3"/>
  <c r="U88" i="3" s="1"/>
  <c r="CS45" i="3"/>
  <c r="T79" i="3" s="1"/>
  <c r="CS20" i="3"/>
  <c r="U30" i="3" s="1"/>
  <c r="CS51" i="3"/>
  <c r="U92" i="3" s="1"/>
  <c r="CS23" i="3"/>
  <c r="T40" i="3" s="1"/>
  <c r="CS31" i="3"/>
  <c r="U55" i="3" s="1"/>
  <c r="CS37" i="3"/>
  <c r="T63" i="3" s="1"/>
  <c r="CS41" i="3"/>
  <c r="T71" i="3" s="1"/>
  <c r="CS36" i="3"/>
  <c r="U62" i="3" s="1"/>
  <c r="CS9" i="3"/>
  <c r="U5" i="3" s="1"/>
  <c r="CS33" i="3"/>
  <c r="U53" i="3" s="1"/>
  <c r="CS27" i="3"/>
  <c r="U47" i="3" s="1"/>
  <c r="CS52" i="3"/>
  <c r="T93" i="3" s="1"/>
  <c r="CS53" i="3"/>
  <c r="T95" i="3" s="1"/>
  <c r="CS14" i="3"/>
  <c r="U24" i="3" s="1"/>
  <c r="CS7" i="3"/>
  <c r="U4" i="3" s="1"/>
  <c r="CS29" i="3"/>
  <c r="U45" i="3" s="1"/>
  <c r="CS47" i="3"/>
  <c r="U84" i="3" s="1"/>
  <c r="CS13" i="3"/>
  <c r="T14" i="3" s="1"/>
  <c r="CS35" i="3"/>
  <c r="U63" i="3" s="1"/>
  <c r="CS39" i="3"/>
  <c r="U71" i="3" s="1"/>
  <c r="CS16" i="3"/>
  <c r="U23" i="3" s="1"/>
  <c r="CS25" i="3"/>
  <c r="T41" i="3" s="1"/>
  <c r="CS49" i="3"/>
  <c r="U85" i="3" s="1"/>
  <c r="CS11" i="3"/>
  <c r="T17" i="3" s="1"/>
  <c r="CS32" i="3"/>
  <c r="U56" i="3" s="1"/>
  <c r="CS42" i="3"/>
  <c r="T78" i="3" s="1"/>
  <c r="CS8" i="3"/>
  <c r="U9" i="3" s="1"/>
  <c r="CS17" i="3"/>
  <c r="T22" i="3" s="1"/>
  <c r="CS44" i="3"/>
  <c r="U80" i="3" s="1"/>
  <c r="CS38" i="3"/>
  <c r="T70" i="3" s="1"/>
  <c r="CS43" i="3"/>
  <c r="T80" i="3" s="1"/>
  <c r="CS6" i="3"/>
  <c r="U8" i="3" s="1"/>
  <c r="CS18" i="3"/>
  <c r="T30" i="3" s="1"/>
  <c r="CS21" i="3"/>
  <c r="T31" i="3" s="1"/>
  <c r="CS19" i="3"/>
  <c r="U31" i="3" s="1"/>
  <c r="CS26" i="3"/>
  <c r="T46" i="3" s="1"/>
  <c r="CS28" i="3"/>
  <c r="U48" i="3" s="1"/>
  <c r="CS15" i="3"/>
  <c r="U22" i="3" s="1"/>
  <c r="CS34" i="3"/>
  <c r="U65" i="3" s="1"/>
  <c r="CS12" i="3"/>
  <c r="T13" i="3" s="1"/>
  <c r="CS50" i="3"/>
  <c r="T92" i="3" s="1"/>
  <c r="T96" i="3" l="1"/>
  <c r="U96" i="3"/>
  <c r="T97" i="3"/>
  <c r="U97" i="3"/>
  <c r="U95" i="3"/>
  <c r="T94" i="3"/>
  <c r="U94" i="3"/>
  <c r="U93" i="3"/>
  <c r="T88" i="3"/>
  <c r="T89" i="3"/>
  <c r="T84" i="3"/>
  <c r="U87" i="3"/>
  <c r="T87" i="3"/>
  <c r="T86" i="3"/>
  <c r="U86" i="3"/>
  <c r="T85" i="3"/>
  <c r="T81" i="3"/>
  <c r="U81" i="3"/>
  <c r="U79" i="3"/>
  <c r="U77" i="3"/>
  <c r="U78" i="3"/>
  <c r="T77" i="3"/>
  <c r="T76" i="3"/>
  <c r="U76" i="3"/>
  <c r="T73" i="3"/>
  <c r="U73" i="3"/>
  <c r="U72" i="3"/>
  <c r="T72" i="3"/>
  <c r="T69" i="3"/>
  <c r="U69" i="3"/>
  <c r="U68" i="3"/>
  <c r="T68" i="3"/>
  <c r="T65" i="3"/>
  <c r="T61" i="3"/>
  <c r="U64" i="3"/>
  <c r="T64" i="3"/>
  <c r="T62" i="3"/>
  <c r="U61" i="3"/>
  <c r="U60" i="3"/>
  <c r="T60" i="3"/>
  <c r="T57" i="3"/>
  <c r="T56" i="3"/>
  <c r="T55" i="3"/>
  <c r="U54" i="3"/>
  <c r="T52" i="3"/>
  <c r="T54" i="3"/>
  <c r="T53" i="3"/>
  <c r="U52" i="3"/>
  <c r="U49" i="3"/>
  <c r="T49" i="3"/>
  <c r="T48" i="3"/>
  <c r="T47" i="3"/>
  <c r="U46" i="3"/>
  <c r="T45" i="3"/>
  <c r="U44" i="3"/>
  <c r="T44" i="3"/>
  <c r="U41" i="3"/>
  <c r="U39" i="3"/>
  <c r="U40" i="3"/>
  <c r="T37" i="3"/>
  <c r="T39" i="3"/>
  <c r="U37" i="3"/>
  <c r="CT24" i="3"/>
  <c r="U33" i="3"/>
  <c r="T36" i="3"/>
  <c r="U36" i="3"/>
  <c r="U25" i="3"/>
  <c r="T33" i="3"/>
  <c r="T32" i="3"/>
  <c r="U32" i="3"/>
  <c r="T29" i="3"/>
  <c r="U29" i="3"/>
  <c r="T28" i="3"/>
  <c r="U28" i="3"/>
  <c r="T12" i="3"/>
  <c r="T25" i="3"/>
  <c r="CT37" i="3"/>
  <c r="T24" i="3"/>
  <c r="T6" i="3"/>
  <c r="T23" i="3"/>
  <c r="T21" i="3"/>
  <c r="T8" i="3"/>
  <c r="CT23" i="3"/>
  <c r="U15" i="3"/>
  <c r="U16" i="3"/>
  <c r="T20" i="3"/>
  <c r="CT53" i="3"/>
  <c r="T5" i="3"/>
  <c r="CT22" i="3"/>
  <c r="CT51" i="3"/>
  <c r="U6" i="3"/>
  <c r="T9" i="3"/>
  <c r="CT40" i="3"/>
  <c r="CT31" i="3"/>
  <c r="CT15" i="3"/>
  <c r="U7" i="3"/>
  <c r="U13" i="3"/>
  <c r="CT12" i="3" s="1"/>
  <c r="T16" i="3"/>
  <c r="U17" i="3"/>
  <c r="CT11" i="3" s="1"/>
  <c r="U14" i="3"/>
  <c r="U12" i="3"/>
  <c r="U21" i="3"/>
  <c r="CT25" i="3"/>
  <c r="CT50" i="3"/>
  <c r="T4" i="3"/>
  <c r="T7" i="3"/>
  <c r="U20" i="3"/>
  <c r="CT17" i="3"/>
  <c r="CT48" i="3"/>
  <c r="CT6" i="3"/>
  <c r="CT14" i="3"/>
  <c r="CT46" i="3"/>
  <c r="CT45" i="3"/>
  <c r="CT30" i="3"/>
  <c r="CT16" i="3"/>
  <c r="CT13" i="3"/>
  <c r="CT10" i="3"/>
  <c r="CT29" i="3"/>
  <c r="CT36" i="3"/>
  <c r="CT8" i="3"/>
  <c r="CT52" i="3" l="1"/>
  <c r="CT47" i="3"/>
  <c r="CT49" i="3"/>
  <c r="CT44" i="3"/>
  <c r="CT43" i="3"/>
  <c r="CT42" i="3"/>
  <c r="CT39" i="3"/>
  <c r="CT41" i="3"/>
  <c r="CT38" i="3"/>
  <c r="CT34" i="3"/>
  <c r="CT35" i="3"/>
  <c r="CT32" i="3"/>
  <c r="CT33" i="3"/>
  <c r="CT28" i="3"/>
  <c r="CT27" i="3"/>
  <c r="CT26" i="3"/>
  <c r="CT18" i="3"/>
  <c r="CT21" i="3"/>
  <c r="CT19" i="3"/>
  <c r="CT20" i="3"/>
  <c r="CT9" i="3"/>
  <c r="CT7" i="3"/>
  <c r="CU51" i="3" l="1"/>
  <c r="CU53" i="3"/>
  <c r="CU52" i="3"/>
  <c r="CU50" i="3"/>
  <c r="CU47" i="3"/>
  <c r="CU49" i="3"/>
  <c r="CU48" i="3"/>
  <c r="CU46" i="3"/>
  <c r="CU44" i="3"/>
  <c r="CU43" i="3"/>
  <c r="CU45" i="3"/>
  <c r="CU42" i="3"/>
  <c r="CU41" i="3"/>
  <c r="CU40" i="3"/>
  <c r="CU39" i="3"/>
  <c r="CU38" i="3"/>
  <c r="CU35" i="3"/>
  <c r="CU36" i="3"/>
  <c r="CU37" i="3"/>
  <c r="CU34" i="3"/>
  <c r="CU31" i="3"/>
  <c r="CU32" i="3"/>
  <c r="CU33" i="3"/>
  <c r="CU30" i="3"/>
  <c r="CU27" i="3"/>
  <c r="CU28" i="3"/>
  <c r="CU29" i="3"/>
  <c r="CU26" i="3"/>
  <c r="CU24" i="3"/>
  <c r="CU25" i="3"/>
  <c r="CU15" i="3"/>
  <c r="CU14" i="3"/>
  <c r="CU21" i="3"/>
  <c r="CU12" i="3"/>
  <c r="CU16" i="3"/>
  <c r="CU22" i="3"/>
  <c r="CU8" i="3"/>
  <c r="CU6" i="3"/>
  <c r="CU13" i="3"/>
  <c r="CU18" i="3"/>
  <c r="CU10" i="3"/>
  <c r="CU11" i="3"/>
  <c r="CU17" i="3"/>
  <c r="CU23" i="3"/>
  <c r="CU20" i="3"/>
  <c r="CU19" i="3"/>
  <c r="CU9" i="3"/>
  <c r="CU7" i="3"/>
  <c r="CV41" i="3" l="1"/>
  <c r="CW41" i="3" s="1"/>
  <c r="CV42" i="3"/>
  <c r="CW42" i="3" s="1"/>
  <c r="CV36" i="3"/>
  <c r="CW36" i="3" s="1"/>
  <c r="CV28" i="3"/>
  <c r="CW28" i="3" s="1"/>
  <c r="CV46" i="3"/>
  <c r="CW46" i="3" s="1"/>
  <c r="CV32" i="3"/>
  <c r="CW32" i="3" s="1"/>
  <c r="CV43" i="3"/>
  <c r="CW43" i="3" s="1"/>
  <c r="CV31" i="3"/>
  <c r="CW31" i="3" s="1"/>
  <c r="CV8" i="3"/>
  <c r="CW8" i="3" s="1"/>
  <c r="CV51" i="3"/>
  <c r="CW51" i="3" s="1"/>
  <c r="CV45" i="3"/>
  <c r="CW45" i="3" s="1"/>
  <c r="CV49" i="3"/>
  <c r="CW49" i="3" s="1"/>
  <c r="CV35" i="3"/>
  <c r="CW35" i="3" s="1"/>
  <c r="CV48" i="3"/>
  <c r="CW48" i="3" s="1"/>
  <c r="CV19" i="3"/>
  <c r="CW19" i="3" s="1"/>
  <c r="CV30" i="3"/>
  <c r="CW30" i="3" s="1"/>
  <c r="CV24" i="3"/>
  <c r="CW24" i="3" s="1"/>
  <c r="CV39" i="3"/>
  <c r="CW39" i="3" s="1"/>
  <c r="CV16" i="3"/>
  <c r="CW16" i="3" s="1"/>
  <c r="CV33" i="3"/>
  <c r="CW33" i="3" s="1"/>
  <c r="CV9" i="3"/>
  <c r="CW9" i="3" s="1"/>
  <c r="CV7" i="3"/>
  <c r="CW7" i="3" s="1"/>
  <c r="CV12" i="3"/>
  <c r="CW12" i="3" s="1"/>
  <c r="CV44" i="3"/>
  <c r="CW44" i="3" s="1"/>
  <c r="CV37" i="3"/>
  <c r="CW37" i="3" s="1"/>
  <c r="CV52" i="3"/>
  <c r="CW52" i="3" s="1"/>
  <c r="CV53" i="3"/>
  <c r="CW53" i="3" s="1"/>
  <c r="CV11" i="3"/>
  <c r="CW11" i="3" s="1"/>
  <c r="CV50" i="3"/>
  <c r="CW50" i="3" s="1"/>
  <c r="CV38" i="3"/>
  <c r="CW38" i="3" s="1"/>
  <c r="CV34" i="3"/>
  <c r="CW34" i="3" s="1"/>
  <c r="CV27" i="3"/>
  <c r="CW27" i="3" s="1"/>
  <c r="CV17" i="3"/>
  <c r="CW17" i="3" s="1"/>
  <c r="CV21" i="3"/>
  <c r="CW21" i="3" s="1"/>
  <c r="CV23" i="3"/>
  <c r="CW23" i="3" s="1"/>
  <c r="CV14" i="3"/>
  <c r="CW14" i="3" s="1"/>
  <c r="CV25" i="3"/>
  <c r="CW25" i="3" s="1"/>
  <c r="CV10" i="3"/>
  <c r="CW10" i="3" s="1"/>
  <c r="CV18" i="3"/>
  <c r="CW18" i="3" s="1"/>
  <c r="CV13" i="3"/>
  <c r="CW13" i="3" s="1"/>
  <c r="CV47" i="3"/>
  <c r="CW47" i="3" s="1"/>
  <c r="CV29" i="3"/>
  <c r="CW29" i="3" s="1"/>
  <c r="CV20" i="3"/>
  <c r="CW20" i="3" s="1"/>
  <c r="CV15" i="3"/>
  <c r="CW15" i="3" s="1"/>
  <c r="CV6" i="3"/>
  <c r="CW6" i="3" s="1"/>
  <c r="CV26" i="3"/>
  <c r="CW26" i="3" s="1"/>
  <c r="CV22" i="3"/>
  <c r="CW22" i="3" s="1"/>
  <c r="CV40" i="3"/>
  <c r="CW40" i="3" s="1"/>
  <c r="CX52" i="3" l="1"/>
  <c r="CX22" i="3"/>
  <c r="CX42" i="3"/>
  <c r="CX46" i="3"/>
  <c r="CX37" i="3"/>
  <c r="CX28" i="3"/>
  <c r="CX33" i="3"/>
  <c r="CX26" i="3"/>
  <c r="CX41" i="3"/>
  <c r="CX47" i="3"/>
  <c r="CX44" i="3"/>
  <c r="CX20" i="3"/>
  <c r="CX27" i="3"/>
  <c r="CX15" i="3"/>
  <c r="CX6" i="3"/>
  <c r="CX31" i="3"/>
  <c r="CX40" i="3"/>
  <c r="CX13" i="3"/>
  <c r="CX43" i="3"/>
  <c r="CX51" i="3"/>
  <c r="CX7" i="3"/>
  <c r="CX32" i="3"/>
  <c r="CX49" i="3"/>
  <c r="CX36" i="3"/>
  <c r="CX19" i="3"/>
  <c r="CX24" i="3"/>
  <c r="CX50" i="3"/>
  <c r="CX35" i="3"/>
  <c r="CX34" i="3"/>
  <c r="CX39" i="3"/>
  <c r="CX38" i="3"/>
  <c r="CX14" i="3"/>
  <c r="CX8" i="3"/>
  <c r="CX48" i="3"/>
  <c r="CX53" i="3"/>
  <c r="CX23" i="3"/>
  <c r="CX25" i="3"/>
  <c r="CX12" i="3"/>
  <c r="CX30" i="3"/>
  <c r="CX21" i="3"/>
  <c r="CX18" i="3"/>
  <c r="CX10" i="3"/>
  <c r="CX16" i="3"/>
  <c r="CX29" i="3"/>
  <c r="CX45" i="3"/>
  <c r="CX11" i="3"/>
  <c r="CX17" i="3"/>
  <c r="CX9" i="3"/>
  <c r="CY18" i="3" l="1"/>
  <c r="CZ18" i="3" s="1"/>
  <c r="CY35" i="3"/>
  <c r="CZ35" i="3" s="1"/>
  <c r="CY44" i="3"/>
  <c r="CZ44" i="3" s="1"/>
  <c r="CY52" i="3"/>
  <c r="CZ52" i="3" s="1"/>
  <c r="CY38" i="3"/>
  <c r="CZ38" i="3" s="1"/>
  <c r="CY53" i="3"/>
  <c r="CZ53" i="3" s="1"/>
  <c r="CY17" i="3"/>
  <c r="CZ17" i="3" s="1"/>
  <c r="CY49" i="3"/>
  <c r="CZ49" i="3" s="1"/>
  <c r="CY23" i="3"/>
  <c r="CZ23" i="3" s="1"/>
  <c r="CY45" i="3"/>
  <c r="CZ45" i="3" s="1"/>
  <c r="CY34" i="3"/>
  <c r="CZ34" i="3" s="1"/>
  <c r="CY10" i="3"/>
  <c r="CZ10" i="3" s="1"/>
  <c r="CY50" i="3"/>
  <c r="CZ50" i="3" s="1"/>
  <c r="CY6" i="3"/>
  <c r="CZ6" i="3" s="1"/>
  <c r="CY39" i="3"/>
  <c r="CZ39" i="3" s="1"/>
  <c r="CY16" i="3"/>
  <c r="CZ16" i="3" s="1"/>
  <c r="CY24" i="3"/>
  <c r="CZ24" i="3" s="1"/>
  <c r="CY19" i="3"/>
  <c r="CZ19" i="3" s="1"/>
  <c r="CY46" i="3"/>
  <c r="CZ46" i="3" s="1"/>
  <c r="CY28" i="3"/>
  <c r="CZ28" i="3" s="1"/>
  <c r="CY7" i="3"/>
  <c r="CZ7" i="3" s="1"/>
  <c r="CY51" i="3"/>
  <c r="CZ51" i="3" s="1"/>
  <c r="CY15" i="3"/>
  <c r="CZ15" i="3" s="1"/>
  <c r="CY48" i="3"/>
  <c r="CZ48" i="3" s="1"/>
  <c r="CY21" i="3"/>
  <c r="CZ21" i="3" s="1"/>
  <c r="CY32" i="3"/>
  <c r="CZ32" i="3" s="1"/>
  <c r="CY25" i="3"/>
  <c r="CZ25" i="3" s="1"/>
  <c r="CY36" i="3"/>
  <c r="CZ36" i="3" s="1"/>
  <c r="CY31" i="3"/>
  <c r="CZ31" i="3" s="1"/>
  <c r="CY33" i="3"/>
  <c r="CZ33" i="3" s="1"/>
  <c r="CY22" i="3"/>
  <c r="CZ22" i="3" s="1"/>
  <c r="CY42" i="3"/>
  <c r="CZ42" i="3" s="1"/>
  <c r="CY8" i="3"/>
  <c r="CZ8" i="3" s="1"/>
  <c r="CY26" i="3"/>
  <c r="CZ26" i="3" s="1"/>
  <c r="CY43" i="3"/>
  <c r="CZ43" i="3" s="1"/>
  <c r="CY27" i="3"/>
  <c r="CZ27" i="3" s="1"/>
  <c r="CY14" i="3"/>
  <c r="CZ14" i="3" s="1"/>
  <c r="CY9" i="3"/>
  <c r="CZ9" i="3" s="1"/>
  <c r="CY13" i="3"/>
  <c r="CZ13" i="3" s="1"/>
  <c r="CY11" i="3"/>
  <c r="CZ11" i="3" s="1"/>
  <c r="CY20" i="3"/>
  <c r="CZ20" i="3" s="1"/>
  <c r="CY29" i="3"/>
  <c r="CZ29" i="3" s="1"/>
  <c r="CY40" i="3"/>
  <c r="CZ40" i="3" s="1"/>
  <c r="CY12" i="3"/>
  <c r="CZ12" i="3" s="1"/>
  <c r="CY47" i="3"/>
  <c r="CZ47" i="3" s="1"/>
  <c r="CY37" i="3"/>
  <c r="CZ37" i="3" s="1"/>
  <c r="CY41" i="3"/>
  <c r="CZ41" i="3" s="1"/>
  <c r="CY30" i="3"/>
  <c r="CZ30" i="3" s="1"/>
  <c r="DA47" i="3" l="1"/>
  <c r="DA19" i="3"/>
  <c r="DA18" i="3"/>
  <c r="DA35" i="3"/>
  <c r="DA27" i="3"/>
  <c r="DA46" i="3"/>
  <c r="DA41" i="3"/>
  <c r="DA52" i="3"/>
  <c r="DA51" i="3"/>
  <c r="DA4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A31" i="3"/>
  <c r="DB44" i="3" l="1"/>
  <c r="DC44"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32" i="3"/>
  <c r="DC32" i="3" s="1"/>
  <c r="DB48" i="3"/>
  <c r="DC48" i="3" s="1"/>
  <c r="DB12" i="3"/>
  <c r="DC12" i="3" s="1"/>
  <c r="DB31" i="3"/>
  <c r="DC31" i="3" s="1"/>
  <c r="DB9" i="3"/>
  <c r="DC9" i="3" s="1"/>
  <c r="DB46" i="3"/>
  <c r="DC46" i="3" s="1"/>
  <c r="DB17" i="3"/>
  <c r="DC17" i="3" s="1"/>
  <c r="DB52" i="3"/>
  <c r="DC52" i="3" s="1"/>
  <c r="DB43" i="3"/>
  <c r="DC43" i="3" s="1"/>
  <c r="DB35" i="3"/>
  <c r="DC35" i="3" s="1"/>
  <c r="DB33" i="3"/>
  <c r="DC33" i="3" s="1"/>
  <c r="DB24" i="3"/>
  <c r="DC24"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52" i="3" l="1"/>
  <c r="AU96" i="3" s="1"/>
  <c r="DL50" i="3"/>
  <c r="DL51" i="3"/>
  <c r="AU95" i="3" s="1"/>
  <c r="DL53" i="3"/>
  <c r="AU97" i="3" s="1"/>
  <c r="DL49" i="3"/>
  <c r="AU89" i="3" s="1"/>
  <c r="DL46" i="3"/>
  <c r="AU86" i="3" s="1"/>
  <c r="DL48" i="3"/>
  <c r="AU88" i="3" s="1"/>
  <c r="DL47" i="3"/>
  <c r="AU87" i="3" s="1"/>
  <c r="DL43" i="3"/>
  <c r="AU79" i="3" s="1"/>
  <c r="DL45" i="3"/>
  <c r="DL42" i="3"/>
  <c r="AU78" i="3" s="1"/>
  <c r="DL44" i="3"/>
  <c r="AU80" i="3" s="1"/>
  <c r="DL40" i="3"/>
  <c r="AU72" i="3" s="1"/>
  <c r="DL41" i="3"/>
  <c r="DL39" i="3"/>
  <c r="AU71" i="3" s="1"/>
  <c r="DL38" i="3"/>
  <c r="AU70" i="3" s="1"/>
  <c r="DL37" i="3"/>
  <c r="AU65" i="3" s="1"/>
  <c r="DL36" i="3"/>
  <c r="AU64" i="3" s="1"/>
  <c r="DL35" i="3"/>
  <c r="AU63" i="3" s="1"/>
  <c r="DL34" i="3"/>
  <c r="AU62" i="3" s="1"/>
  <c r="DL31" i="3"/>
  <c r="AU55" i="3" s="1"/>
  <c r="DL32" i="3"/>
  <c r="AU56" i="3" s="1"/>
  <c r="DL30" i="3"/>
  <c r="AU54" i="3" s="1"/>
  <c r="DL33" i="3"/>
  <c r="AU57" i="3" s="1"/>
  <c r="DL27" i="3"/>
  <c r="AU47" i="3" s="1"/>
  <c r="DL28" i="3"/>
  <c r="AU48" i="3" s="1"/>
  <c r="DL26" i="3"/>
  <c r="DL29" i="3"/>
  <c r="DL25" i="3"/>
  <c r="AU41" i="3" s="1"/>
  <c r="DL22" i="3"/>
  <c r="AU38" i="3" s="1"/>
  <c r="DL24" i="3"/>
  <c r="AU40" i="3" s="1"/>
  <c r="DL23" i="3"/>
  <c r="AU39" i="3" s="1"/>
  <c r="DL18" i="3"/>
  <c r="AU30" i="3" s="1"/>
  <c r="DL21" i="3"/>
  <c r="AU33" i="3" s="1"/>
  <c r="DL20" i="3"/>
  <c r="DL19" i="3"/>
  <c r="AU31" i="3" s="1"/>
  <c r="DF8" i="3"/>
  <c r="DL14" i="3"/>
  <c r="DL16" i="3"/>
  <c r="AU24" i="3" s="1"/>
  <c r="DL15" i="3"/>
  <c r="AU23" i="3" s="1"/>
  <c r="DL17" i="3"/>
  <c r="AU25" i="3" s="1"/>
  <c r="DL11" i="3"/>
  <c r="DM11" i="3" s="1"/>
  <c r="DF7" i="3"/>
  <c r="DL13" i="3"/>
  <c r="AU17" i="3" s="1"/>
  <c r="DL10" i="3"/>
  <c r="AU14" i="3" s="1"/>
  <c r="DL9" i="3"/>
  <c r="AU9" i="3" s="1"/>
  <c r="DL8" i="3"/>
  <c r="AU8" i="3" s="1"/>
  <c r="DL12" i="3"/>
  <c r="AU16" i="3" s="1"/>
  <c r="DL6" i="3"/>
  <c r="AU6" i="3" s="1"/>
  <c r="DL7" i="3"/>
  <c r="DN7" i="3" s="1" a="1"/>
  <c r="DN7" i="3" s="1"/>
  <c r="DN49" i="3" l="1" a="1"/>
  <c r="DN49" i="3" s="1"/>
  <c r="DN50" i="3" a="1"/>
  <c r="DN50" i="3" s="1"/>
  <c r="DM52" i="3"/>
  <c r="DM51" i="3"/>
  <c r="DN52" i="3" a="1"/>
  <c r="DN52" i="3" s="1"/>
  <c r="DN51" i="3" a="1"/>
  <c r="DN51" i="3" s="1"/>
  <c r="DM53" i="3"/>
  <c r="DM50" i="3"/>
  <c r="AU94" i="3"/>
  <c r="AU93" i="3" s="1"/>
  <c r="AV92" i="3" s="1"/>
  <c r="DN53" i="3" a="1"/>
  <c r="DN53" i="3" s="1"/>
  <c r="DN46" i="3" a="1"/>
  <c r="DN46" i="3" s="1"/>
  <c r="DM46" i="3"/>
  <c r="DM49" i="3"/>
  <c r="DM48" i="3"/>
  <c r="DN48" i="3" a="1"/>
  <c r="DN48" i="3" s="1"/>
  <c r="DM47" i="3"/>
  <c r="AU85" i="3"/>
  <c r="AV84" i="3" s="1"/>
  <c r="DN47" i="3" a="1"/>
  <c r="DN47" i="3" s="1"/>
  <c r="DN45" i="3" a="1"/>
  <c r="DN45" i="3" s="1"/>
  <c r="DN43" i="3" a="1"/>
  <c r="DN43" i="3" s="1"/>
  <c r="DN42" i="3" a="1"/>
  <c r="DN42" i="3" s="1"/>
  <c r="DM42" i="3"/>
  <c r="DM44" i="3"/>
  <c r="DM43" i="3"/>
  <c r="AU81" i="3"/>
  <c r="AU77" i="3" s="1"/>
  <c r="AV76" i="3" s="1"/>
  <c r="DM45" i="3"/>
  <c r="DN44" i="3" a="1"/>
  <c r="DN44" i="3" s="1"/>
  <c r="AU73" i="3"/>
  <c r="AU69" i="3" s="1"/>
  <c r="AV68" i="3" s="1"/>
  <c r="DM40" i="3"/>
  <c r="DN38" i="3" a="1"/>
  <c r="DN38" i="3" s="1"/>
  <c r="DN40" i="3" a="1"/>
  <c r="DN40" i="3" s="1"/>
  <c r="DM38" i="3"/>
  <c r="DN39" i="3" a="1"/>
  <c r="DN39" i="3" s="1"/>
  <c r="DM39" i="3"/>
  <c r="DM41" i="3"/>
  <c r="DN41" i="3" a="1"/>
  <c r="DN41" i="3" s="1"/>
  <c r="DN31" i="3" a="1"/>
  <c r="DN31" i="3" s="1"/>
  <c r="DM32" i="3"/>
  <c r="DM31" i="3"/>
  <c r="DM37" i="3"/>
  <c r="DM34" i="3"/>
  <c r="DN37" i="3" a="1"/>
  <c r="DN37" i="3" s="1"/>
  <c r="DN34" i="3" a="1"/>
  <c r="DN34" i="3" s="1"/>
  <c r="DM36" i="3"/>
  <c r="DM35" i="3"/>
  <c r="AU61" i="3"/>
  <c r="AV60" i="3" s="1"/>
  <c r="DN36" i="3" a="1"/>
  <c r="DN36" i="3" s="1"/>
  <c r="DN35" i="3" a="1"/>
  <c r="DN35" i="3" s="1"/>
  <c r="DN32" i="3" a="1"/>
  <c r="DN32" i="3" s="1"/>
  <c r="DN30" i="3" a="1"/>
  <c r="DN30" i="3" s="1"/>
  <c r="DM30" i="3"/>
  <c r="DN33" i="3" a="1"/>
  <c r="DN33" i="3" s="1"/>
  <c r="DM33" i="3"/>
  <c r="AU53" i="3"/>
  <c r="AV52" i="3" s="1"/>
  <c r="DN29" i="3" a="1"/>
  <c r="DN29" i="3" s="1"/>
  <c r="DN27" i="3" a="1"/>
  <c r="DN27" i="3" s="1"/>
  <c r="DM27" i="3"/>
  <c r="DN28" i="3" a="1"/>
  <c r="DN28" i="3" s="1"/>
  <c r="DM28" i="3"/>
  <c r="DM29" i="3"/>
  <c r="AU46" i="3"/>
  <c r="DN26" i="3" a="1"/>
  <c r="DN26" i="3" s="1"/>
  <c r="DM26" i="3"/>
  <c r="AU49" i="3"/>
  <c r="DM25" i="3"/>
  <c r="DN25" i="3" a="1"/>
  <c r="DN25" i="3" s="1"/>
  <c r="DM22" i="3"/>
  <c r="AU37" i="3"/>
  <c r="AV36" i="3" s="1"/>
  <c r="DM23" i="3"/>
  <c r="DN22" i="3" a="1"/>
  <c r="DN22" i="3" s="1"/>
  <c r="DN24" i="3" a="1"/>
  <c r="DN24" i="3" s="1"/>
  <c r="DM24" i="3"/>
  <c r="DN23" i="3" a="1"/>
  <c r="DN23" i="3" s="1"/>
  <c r="DN20" i="3" a="1"/>
  <c r="DN20" i="3" s="1"/>
  <c r="DM14" i="3"/>
  <c r="DN19" i="3" a="1"/>
  <c r="DN19" i="3" s="1"/>
  <c r="DM19" i="3"/>
  <c r="DN18" i="3" a="1"/>
  <c r="DN18" i="3" s="1"/>
  <c r="DM18" i="3"/>
  <c r="DM20" i="3"/>
  <c r="AU32" i="3"/>
  <c r="AU29" i="3" s="1"/>
  <c r="AV28" i="3" s="1"/>
  <c r="DM21" i="3"/>
  <c r="DN21" i="3" a="1"/>
  <c r="DN21" i="3" s="1"/>
  <c r="AU22" i="3"/>
  <c r="DN14" i="3" a="1"/>
  <c r="DN14" i="3" s="1"/>
  <c r="DN16" i="3" a="1"/>
  <c r="DN16" i="3" s="1"/>
  <c r="DN17" i="3" a="1"/>
  <c r="DN17" i="3" s="1"/>
  <c r="DM16" i="3"/>
  <c r="DM15" i="3"/>
  <c r="DM17" i="3"/>
  <c r="DN15" i="3" a="1"/>
  <c r="DN15" i="3" s="1"/>
  <c r="DM13" i="3"/>
  <c r="DM10" i="3"/>
  <c r="DN11" i="3" a="1"/>
  <c r="DN11" i="3" s="1"/>
  <c r="AU15" i="3"/>
  <c r="AU13" i="3" s="1"/>
  <c r="AV12" i="3" s="1"/>
  <c r="DM6" i="3"/>
  <c r="DN8" i="3" a="1"/>
  <c r="DN8" i="3" s="1"/>
  <c r="DN13" i="3" a="1"/>
  <c r="DN13" i="3" s="1"/>
  <c r="DN6" i="3" a="1"/>
  <c r="DN6" i="3" s="1"/>
  <c r="DM8" i="3"/>
  <c r="DN10" i="3" a="1"/>
  <c r="DN10" i="3" s="1"/>
  <c r="DM9" i="3"/>
  <c r="DN12" i="3" a="1"/>
  <c r="DN12" i="3" s="1"/>
  <c r="DM7" i="3"/>
  <c r="DN9" i="3" a="1"/>
  <c r="DN9" i="3" s="1"/>
  <c r="DM12" i="3"/>
  <c r="AU7" i="3"/>
  <c r="AU5" i="3" s="1"/>
  <c r="AV4" i="3" s="1"/>
  <c r="DF9" i="3"/>
  <c r="AU45" i="3" l="1"/>
  <c r="AV44" i="3" s="1"/>
  <c r="AU21" i="3"/>
  <c r="AV20" i="3" s="1"/>
  <c r="DF10" i="3"/>
  <c r="DF12" i="3"/>
  <c r="DF11" i="3"/>
  <c r="DF6" i="3"/>
  <c r="DF13" i="3"/>
  <c r="DF34" i="3" l="1"/>
  <c r="DF30" i="3"/>
  <c r="DF24" i="3"/>
  <c r="DF41" i="3"/>
  <c r="DF48" i="3"/>
  <c r="DF37" i="3"/>
  <c r="DF14" i="3"/>
  <c r="DF31" i="3"/>
  <c r="DF49" i="3"/>
  <c r="DF52" i="3"/>
  <c r="DF32" i="3"/>
  <c r="DF46" i="3"/>
  <c r="DF38" i="3"/>
  <c r="DF27" i="3"/>
  <c r="DF53" i="3"/>
  <c r="DF21" i="3"/>
  <c r="DF15" i="3"/>
  <c r="DF47" i="3"/>
  <c r="DF26" i="3"/>
  <c r="DF28" i="3"/>
  <c r="DF45" i="3"/>
  <c r="DF23" i="3"/>
  <c r="DF25" i="3"/>
  <c r="DF22" i="3"/>
  <c r="DF19" i="3"/>
  <c r="DF18" i="3"/>
  <c r="DF20" i="3"/>
  <c r="DF43" i="3"/>
  <c r="DF50" i="3"/>
  <c r="DF42" i="3"/>
  <c r="DF16" i="3"/>
  <c r="DF17" i="3"/>
  <c r="DF29" i="3"/>
  <c r="DF44" i="3"/>
  <c r="DF40" i="3"/>
  <c r="DF51" i="3"/>
  <c r="DF39" i="3"/>
  <c r="DF36" i="3"/>
  <c r="DF33" i="3"/>
  <c r="DF35" i="3"/>
  <c r="DG14" i="3"/>
  <c r="DG18" i="3"/>
  <c r="DG17" i="3"/>
  <c r="DG15" i="3"/>
  <c r="DG16" i="3"/>
  <c r="DG13" i="3"/>
  <c r="DG11" i="3"/>
  <c r="DG7" i="3"/>
  <c r="DG6" i="3"/>
  <c r="DG9" i="3"/>
  <c r="DG8" i="3"/>
  <c r="DG12" i="3"/>
  <c r="DG10" i="3"/>
  <c r="DG52" i="3" l="1"/>
  <c r="DG53" i="3"/>
  <c r="DG48" i="3"/>
  <c r="DG23" i="3"/>
  <c r="DG24" i="3"/>
  <c r="DG39" i="3"/>
  <c r="DG49" i="3"/>
  <c r="DG28" i="3"/>
  <c r="DG31" i="3"/>
  <c r="DG40" i="3"/>
  <c r="DG46" i="3"/>
  <c r="DG50" i="3"/>
  <c r="DG51" i="3"/>
  <c r="DG32" i="3"/>
  <c r="DG20" i="3"/>
  <c r="DG21" i="3"/>
  <c r="DG25" i="3"/>
  <c r="DG22" i="3"/>
  <c r="DG27" i="3"/>
  <c r="DG26" i="3"/>
  <c r="DG37" i="3"/>
  <c r="DG29" i="3"/>
  <c r="DG35" i="3"/>
  <c r="DG36" i="3"/>
  <c r="DG34" i="3"/>
  <c r="DG41" i="3"/>
  <c r="DG33" i="3"/>
  <c r="DG38" i="3"/>
  <c r="DG44" i="3"/>
  <c r="DG45" i="3"/>
  <c r="DG43" i="3"/>
  <c r="DG47" i="3"/>
  <c r="DG19" i="3"/>
  <c r="DG30" i="3"/>
  <c r="DG42" i="3"/>
  <c r="DH10" i="3" l="1"/>
  <c r="BN10" i="3" s="1"/>
  <c r="DH32" i="3"/>
  <c r="BN32" i="3" s="1"/>
  <c r="DH33" i="3"/>
  <c r="BN33" i="3" s="1"/>
  <c r="DH25" i="3"/>
  <c r="BN25" i="3" s="1"/>
  <c r="DH23" i="3"/>
  <c r="BN23" i="3" s="1"/>
  <c r="DH22" i="3"/>
  <c r="BN22" i="3" s="1"/>
  <c r="DH31" i="3"/>
  <c r="BN31" i="3" s="1"/>
  <c r="DH42" i="3"/>
  <c r="BN42" i="3" s="1"/>
  <c r="DH53" i="3"/>
  <c r="BN53" i="3" s="1"/>
  <c r="DH44" i="3"/>
  <c r="BN44" i="3" s="1"/>
  <c r="DH14" i="3"/>
  <c r="BN14" i="3" s="1"/>
  <c r="DH19" i="3"/>
  <c r="BN19" i="3" s="1"/>
  <c r="DH7" i="3"/>
  <c r="BN7" i="3" s="1"/>
  <c r="DH13" i="3"/>
  <c r="BN13" i="3" s="1"/>
  <c r="DH11" i="3"/>
  <c r="BN11" i="3" s="1"/>
  <c r="DH16" i="3"/>
  <c r="BN16" i="3" s="1"/>
  <c r="DH21" i="3"/>
  <c r="BN21" i="3" s="1"/>
  <c r="DH41" i="3"/>
  <c r="BN41" i="3" s="1"/>
  <c r="DH48" i="3"/>
  <c r="BN48" i="3" s="1"/>
  <c r="DH39" i="3"/>
  <c r="BN39" i="3" s="1"/>
  <c r="DH49" i="3"/>
  <c r="BN49" i="3" s="1"/>
  <c r="DH18" i="3"/>
  <c r="BN18" i="3" s="1"/>
  <c r="DH36" i="3"/>
  <c r="BN36" i="3" s="1"/>
  <c r="DH35" i="3"/>
  <c r="BN35" i="3" s="1"/>
  <c r="DH45" i="3"/>
  <c r="BN45" i="3" s="1"/>
  <c r="DH27" i="3"/>
  <c r="BN27" i="3" s="1"/>
  <c r="DH17" i="3"/>
  <c r="BN17" i="3" s="1"/>
  <c r="DH47" i="3"/>
  <c r="BN47" i="3" s="1"/>
  <c r="DH26" i="3"/>
  <c r="BN26" i="3" s="1"/>
  <c r="DH15" i="3"/>
  <c r="BN15" i="3" s="1"/>
  <c r="DH46" i="3"/>
  <c r="BN46" i="3" s="1"/>
  <c r="DH29" i="3"/>
  <c r="BN29" i="3" s="1"/>
  <c r="DH28" i="3"/>
  <c r="BN28" i="3" s="1"/>
  <c r="DH40" i="3"/>
  <c r="BN40" i="3" s="1"/>
  <c r="DH24" i="3"/>
  <c r="BN24" i="3" s="1"/>
  <c r="DH37" i="3"/>
  <c r="BN37" i="3" s="1"/>
  <c r="DH43" i="3"/>
  <c r="BN43" i="3" s="1"/>
  <c r="DH30" i="3"/>
  <c r="BN30" i="3" s="1"/>
  <c r="DH6" i="3"/>
  <c r="BN6" i="3" s="1"/>
  <c r="DH8" i="3"/>
  <c r="BN8" i="3" s="1"/>
  <c r="DH9" i="3"/>
  <c r="BN9" i="3" s="1"/>
  <c r="DH12" i="3"/>
  <c r="BN12" i="3" s="1"/>
  <c r="DH20" i="3"/>
  <c r="BN20" i="3" s="1"/>
  <c r="DH34" i="3"/>
  <c r="BN34" i="3" s="1"/>
  <c r="DH51" i="3"/>
  <c r="BN51" i="3" s="1"/>
  <c r="DH52" i="3"/>
  <c r="BN52" i="3" s="1"/>
  <c r="DH38" i="3"/>
  <c r="BN38" i="3" s="1"/>
  <c r="DH50" i="3"/>
  <c r="BN50" i="3" s="1"/>
  <c r="AL6" i="3" l="1"/>
  <c r="AK6" i="3" s="1" a="1"/>
  <c r="AK6" i="3" s="1"/>
  <c r="AL14" i="3"/>
  <c r="AT14" i="3" s="1"/>
  <c r="J12" i="45" s="1"/>
  <c r="AL8" i="3"/>
  <c r="H6" i="45" s="1"/>
  <c r="BD58" i="3"/>
  <c r="BI58" i="3" s="1"/>
  <c r="AL7" i="3"/>
  <c r="M101" i="3" s="1"/>
  <c r="AA101" i="3" s="1"/>
  <c r="C130" i="31" s="1"/>
  <c r="AL9" i="3"/>
  <c r="AL15" i="3"/>
  <c r="BD60" i="3"/>
  <c r="BG60" i="3" s="1"/>
  <c r="AL25" i="3"/>
  <c r="AL57" i="3"/>
  <c r="AL17" i="3"/>
  <c r="BD61" i="3"/>
  <c r="BG61" i="3" s="1"/>
  <c r="AL48" i="3"/>
  <c r="AL16" i="3"/>
  <c r="AL24" i="3"/>
  <c r="AL31" i="3"/>
  <c r="AK31" i="3" s="1" a="1"/>
  <c r="AK31" i="3" s="1"/>
  <c r="AL23" i="3"/>
  <c r="AL30" i="3"/>
  <c r="BH60" i="3"/>
  <c r="BI60" i="3"/>
  <c r="BD59" i="3"/>
  <c r="BH59" i="3" s="1"/>
  <c r="AL22" i="3"/>
  <c r="BD63" i="3"/>
  <c r="BG63" i="3" s="1"/>
  <c r="AL38" i="3"/>
  <c r="AL88" i="3"/>
  <c r="AL97" i="3"/>
  <c r="AL49" i="3"/>
  <c r="BD69" i="3"/>
  <c r="BI69" i="3" s="1"/>
  <c r="AL78" i="3"/>
  <c r="AL70" i="3"/>
  <c r="AL56" i="3"/>
  <c r="AL63" i="3"/>
  <c r="AK63" i="3" s="1" a="1"/>
  <c r="AK63" i="3" s="1"/>
  <c r="AL80" i="3"/>
  <c r="BD66" i="3"/>
  <c r="BG66" i="3" s="1"/>
  <c r="BD65" i="3"/>
  <c r="BI65" i="3" s="1"/>
  <c r="AL79" i="3"/>
  <c r="AL62" i="3"/>
  <c r="AL96" i="3"/>
  <c r="AL71" i="3"/>
  <c r="BD68" i="3"/>
  <c r="BH68" i="3" s="1"/>
  <c r="AL64" i="3"/>
  <c r="AL94" i="3"/>
  <c r="AL32" i="3"/>
  <c r="AL81" i="3"/>
  <c r="BD62" i="3"/>
  <c r="BG62" i="3" s="1"/>
  <c r="AL73" i="3"/>
  <c r="AL54" i="3"/>
  <c r="BD67" i="3"/>
  <c r="AL55" i="3"/>
  <c r="AL47" i="3"/>
  <c r="AL72" i="3"/>
  <c r="AL89" i="3"/>
  <c r="AL95" i="3"/>
  <c r="BD64" i="3"/>
  <c r="BH64" i="3" s="1"/>
  <c r="AL39" i="3"/>
  <c r="AL41" i="3"/>
  <c r="AL46" i="3"/>
  <c r="AL86" i="3"/>
  <c r="AL87" i="3"/>
  <c r="AL40" i="3"/>
  <c r="AL33" i="3"/>
  <c r="AL65" i="3"/>
  <c r="BG69" i="3"/>
  <c r="BG64" i="3"/>
  <c r="BG65" i="3"/>
  <c r="BI63" i="3"/>
  <c r="BH65" i="3"/>
  <c r="BI59" i="3"/>
  <c r="BG58" i="3"/>
  <c r="BH62" i="3"/>
  <c r="BG68" i="3"/>
  <c r="BH69" i="3"/>
  <c r="BH58" i="3"/>
  <c r="BH66" i="3"/>
  <c r="BI62" i="3"/>
  <c r="BI68" i="3"/>
  <c r="BI61" i="3"/>
  <c r="BH61" i="3"/>
  <c r="BI64" i="3"/>
  <c r="BG67" i="3"/>
  <c r="BI66" i="3"/>
  <c r="BH63" i="3"/>
  <c r="BH67" i="3"/>
  <c r="BG59" i="3"/>
  <c r="BI67" i="3"/>
  <c r="AK14" i="3" a="1"/>
  <c r="AK14" i="3" s="1"/>
  <c r="AK8" i="3" a="1"/>
  <c r="AK8" i="3" s="1"/>
  <c r="AK7" i="3" a="1"/>
  <c r="AK7" i="3" s="1"/>
  <c r="AK9" i="3" a="1"/>
  <c r="AK9" i="3" s="1"/>
  <c r="AK15" i="3" a="1"/>
  <c r="AK15" i="3" s="1"/>
  <c r="AK89" i="3" a="1"/>
  <c r="AK89" i="3" s="1"/>
  <c r="AK81" i="3" a="1"/>
  <c r="AK81" i="3" s="1"/>
  <c r="AK80" i="3" a="1"/>
  <c r="AK80" i="3" s="1"/>
  <c r="AK17" i="3" a="1"/>
  <c r="AK17" i="3" s="1"/>
  <c r="AK54" i="3" a="1"/>
  <c r="AK54" i="3" s="1"/>
  <c r="AK71" i="3" a="1"/>
  <c r="AK71" i="3" s="1"/>
  <c r="AK56" i="3" a="1"/>
  <c r="AK56" i="3" s="1"/>
  <c r="AK65" i="3" a="1"/>
  <c r="AK65" i="3" s="1"/>
  <c r="AK78" i="3" a="1"/>
  <c r="AK78" i="3" s="1"/>
  <c r="AK72" i="3" a="1"/>
  <c r="AK72" i="3" s="1"/>
  <c r="AK73" i="3" a="1"/>
  <c r="AK73" i="3" s="1"/>
  <c r="AK96" i="3" a="1"/>
  <c r="AK96" i="3" s="1"/>
  <c r="AK25" i="3" a="1"/>
  <c r="AK25" i="3" s="1"/>
  <c r="AK48" i="3" a="1"/>
  <c r="AK48" i="3" s="1"/>
  <c r="AK40" i="3" a="1"/>
  <c r="AK40" i="3" s="1"/>
  <c r="AK87" i="3" a="1"/>
  <c r="AK87" i="3" s="1"/>
  <c r="AK32" i="3" a="1"/>
  <c r="AK32" i="3" s="1"/>
  <c r="AK16" i="3" a="1"/>
  <c r="AK16" i="3" s="1"/>
  <c r="AK22" i="3" a="1"/>
  <c r="AK22" i="3" s="1"/>
  <c r="AK33" i="3" a="1"/>
  <c r="AK33" i="3" s="1"/>
  <c r="AK62" i="3" a="1"/>
  <c r="AK62" i="3" s="1"/>
  <c r="AK86" i="3" a="1"/>
  <c r="AK86" i="3" s="1"/>
  <c r="AK30" i="3" a="1"/>
  <c r="AK30" i="3" s="1"/>
  <c r="AK47" i="3" a="1"/>
  <c r="AK47" i="3" s="1"/>
  <c r="AK24" i="3" a="1"/>
  <c r="AK24" i="3" s="1"/>
  <c r="AK57" i="3" a="1"/>
  <c r="AK57" i="3" s="1"/>
  <c r="AK49" i="3" a="1"/>
  <c r="AK49" i="3" s="1"/>
  <c r="AK41" i="3" a="1"/>
  <c r="AK41" i="3" s="1"/>
  <c r="AK23" i="3" a="1"/>
  <c r="AK23" i="3" s="1"/>
  <c r="AK55" i="3" a="1"/>
  <c r="AK55" i="3" s="1"/>
  <c r="AK94" i="3" a="1"/>
  <c r="AK94" i="3" s="1"/>
  <c r="AK97" i="3" a="1"/>
  <c r="AK97" i="3" s="1"/>
  <c r="AK95" i="3" a="1"/>
  <c r="AK95" i="3" s="1"/>
  <c r="AK39" i="3" a="1"/>
  <c r="AK39" i="3" s="1"/>
  <c r="AK79" i="3" a="1"/>
  <c r="AK79" i="3" s="1"/>
  <c r="AK88" i="3" a="1"/>
  <c r="AK88" i="3" s="1"/>
  <c r="AK46" i="3" a="1"/>
  <c r="AK46" i="3" s="1"/>
  <c r="AK64" i="3" a="1"/>
  <c r="AK64" i="3" s="1"/>
  <c r="AK70" i="3" a="1"/>
  <c r="AK70" i="3" s="1"/>
  <c r="AK38" i="3" a="1"/>
  <c r="AK38" i="3" s="1"/>
  <c r="M108" i="3" l="1"/>
  <c r="AA108" i="3" s="1"/>
  <c r="D108" i="3" s="1"/>
  <c r="N111" i="3"/>
  <c r="AF112" i="3" s="1"/>
  <c r="M107" i="3"/>
  <c r="AA107" i="3" s="1"/>
  <c r="AA33" i="45" s="1"/>
  <c r="M115" i="3"/>
  <c r="AA116" i="3" s="1"/>
  <c r="D116" i="3" s="1"/>
  <c r="M111" i="3"/>
  <c r="AA112" i="3" s="1"/>
  <c r="D112" i="3" s="1"/>
  <c r="H4" i="45"/>
  <c r="AO6" i="3"/>
  <c r="AQ6" i="3"/>
  <c r="M114" i="3"/>
  <c r="AA115" i="3" s="1"/>
  <c r="D115" i="3" s="1"/>
  <c r="N112" i="3"/>
  <c r="AF111" i="3" s="1"/>
  <c r="AP6" i="3"/>
  <c r="AS6" i="3"/>
  <c r="AT6" i="3"/>
  <c r="J4" i="45" s="1"/>
  <c r="H12" i="45"/>
  <c r="N106" i="3"/>
  <c r="AF105" i="3" s="1"/>
  <c r="M105" i="3"/>
  <c r="AA106" i="3" s="1"/>
  <c r="D106" i="3" s="1"/>
  <c r="M113" i="3"/>
  <c r="AA113" i="3" s="1"/>
  <c r="D113" i="3" s="1"/>
  <c r="N114" i="3"/>
  <c r="AF115" i="3" s="1"/>
  <c r="M112" i="3"/>
  <c r="AA111" i="3" s="1"/>
  <c r="D111" i="3" s="1"/>
  <c r="N116" i="3"/>
  <c r="AF114" i="3" s="1"/>
  <c r="M110" i="3"/>
  <c r="AA109" i="3" s="1"/>
  <c r="D109" i="3" s="1"/>
  <c r="AR14" i="3"/>
  <c r="AN14" i="3"/>
  <c r="AS14" i="3"/>
  <c r="N104" i="3"/>
  <c r="AF102" i="3" s="1"/>
  <c r="M103" i="3"/>
  <c r="AA104" i="3" s="1"/>
  <c r="AN8" i="3"/>
  <c r="AR8" i="3"/>
  <c r="AQ8" i="3"/>
  <c r="M102" i="3"/>
  <c r="AA103" i="3" s="1"/>
  <c r="D103" i="3" s="1"/>
  <c r="AS8" i="3"/>
  <c r="M106" i="3"/>
  <c r="AA105" i="3" s="1"/>
  <c r="D105" i="3" s="1"/>
  <c r="M109" i="3"/>
  <c r="AA110" i="3" s="1"/>
  <c r="M116" i="3"/>
  <c r="AA114" i="3" s="1"/>
  <c r="D114" i="3" s="1"/>
  <c r="BF63" i="3"/>
  <c r="BJ63" i="3" s="1"/>
  <c r="BF59" i="3"/>
  <c r="BJ59" i="3" s="1"/>
  <c r="AO9" i="3"/>
  <c r="AT25" i="3"/>
  <c r="J23" i="45" s="1"/>
  <c r="AN25" i="3"/>
  <c r="H23" i="45"/>
  <c r="AR25" i="3"/>
  <c r="AM6" i="3"/>
  <c r="I4" i="45" s="1"/>
  <c r="AN6" i="3"/>
  <c r="AR6" i="3"/>
  <c r="AA9" i="45"/>
  <c r="AP14" i="3"/>
  <c r="AQ14" i="3"/>
  <c r="AM25" i="3"/>
  <c r="I23" i="45" s="1"/>
  <c r="F387" i="40"/>
  <c r="F386" i="40"/>
  <c r="F141" i="40"/>
  <c r="C492" i="40"/>
  <c r="F446" i="40"/>
  <c r="F410" i="40"/>
  <c r="C237" i="40"/>
  <c r="F17" i="40"/>
  <c r="F211" i="40"/>
  <c r="C166" i="40"/>
  <c r="F459" i="40"/>
  <c r="F218" i="40"/>
  <c r="C267" i="40"/>
  <c r="F26" i="40"/>
  <c r="F272" i="40"/>
  <c r="F128" i="40"/>
  <c r="F241" i="40"/>
  <c r="F30" i="40"/>
  <c r="C150" i="40"/>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AO7" i="3"/>
  <c r="AR7" i="3"/>
  <c r="H5" i="45"/>
  <c r="AM7" i="3"/>
  <c r="I5" i="45" s="1"/>
  <c r="AS7" i="3"/>
  <c r="AQ7" i="3"/>
  <c r="AN7" i="3"/>
  <c r="AP7" i="3"/>
  <c r="AR9" i="3"/>
  <c r="AT9" i="3"/>
  <c r="J7" i="45" s="1"/>
  <c r="AM9" i="3"/>
  <c r="I7" i="45" s="1"/>
  <c r="G349" i="40"/>
  <c r="G354" i="40"/>
  <c r="G351"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AT7" i="3"/>
  <c r="J5" i="45" s="1"/>
  <c r="H7" i="45"/>
  <c r="AQ9" i="3"/>
  <c r="AN9" i="3"/>
  <c r="AP9" i="3"/>
  <c r="AS9" i="3"/>
  <c r="AP25" i="3"/>
  <c r="AS25" i="3"/>
  <c r="AR48" i="3"/>
  <c r="AO48" i="3"/>
  <c r="AN48" i="3"/>
  <c r="AT15" i="3"/>
  <c r="J13" i="45" s="1"/>
  <c r="N101" i="3"/>
  <c r="AF101" i="3" s="1"/>
  <c r="D101" i="3" s="1"/>
  <c r="AS15" i="3"/>
  <c r="AR15" i="3"/>
  <c r="AO15" i="3"/>
  <c r="AN15" i="3"/>
  <c r="AM15" i="3"/>
  <c r="I13" i="45" s="1"/>
  <c r="H13" i="45"/>
  <c r="AQ15" i="3"/>
  <c r="AP15" i="3"/>
  <c r="AO25" i="3"/>
  <c r="AQ25" i="3"/>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F283" i="40"/>
  <c r="F229" i="40"/>
  <c r="F108" i="40"/>
  <c r="F84" i="40"/>
  <c r="F263" i="40"/>
  <c r="F206" i="40"/>
  <c r="F426" i="40"/>
  <c r="F143" i="40"/>
  <c r="F236" i="40"/>
  <c r="F372" i="40"/>
  <c r="F260" i="40"/>
  <c r="F240" i="40"/>
  <c r="F226" i="40"/>
  <c r="F28" i="40"/>
  <c r="C243" i="40"/>
  <c r="C127" i="40"/>
  <c r="C385" i="40"/>
  <c r="F11"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AN80" i="3"/>
  <c r="AS80" i="3"/>
  <c r="AT80" i="3"/>
  <c r="V30" i="45" s="1"/>
  <c r="AP80" i="3"/>
  <c r="AQ80" i="3"/>
  <c r="AM80" i="3"/>
  <c r="U30" i="45" s="1"/>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F324" i="40"/>
  <c r="H253" i="40"/>
  <c r="F245" i="40"/>
  <c r="F269" i="40"/>
  <c r="H271" i="40"/>
  <c r="F337" i="40"/>
  <c r="H113" i="40"/>
  <c r="F456" i="40"/>
  <c r="H111" i="40"/>
  <c r="F363" i="40"/>
  <c r="F189" i="40"/>
  <c r="F178" i="40"/>
  <c r="F457" i="40"/>
  <c r="H233" i="40"/>
  <c r="F353" i="40"/>
  <c r="F317"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AQ31" i="3"/>
  <c r="AR31" i="3"/>
  <c r="AT31" i="3"/>
  <c r="J29" i="45" s="1"/>
  <c r="H29" i="45"/>
  <c r="AN31" i="3"/>
  <c r="AP31" i="3"/>
  <c r="AM31" i="3"/>
  <c r="I29" i="45" s="1"/>
  <c r="AO31" i="3"/>
  <c r="AS31" i="3"/>
  <c r="AM24" i="3"/>
  <c r="I22" i="45" s="1"/>
  <c r="AT24" i="3"/>
  <c r="J22" i="45" s="1"/>
  <c r="AO24" i="3"/>
  <c r="AQ24" i="3"/>
  <c r="AR24" i="3"/>
  <c r="AP24" i="3"/>
  <c r="H22" i="45"/>
  <c r="AS24" i="3"/>
  <c r="AN24" i="3"/>
  <c r="AR57" i="3"/>
  <c r="T7" i="45"/>
  <c r="AQ57" i="3"/>
  <c r="AP57" i="3"/>
  <c r="AN57" i="3"/>
  <c r="AM57" i="3"/>
  <c r="U7" i="45" s="1"/>
  <c r="AT57" i="3"/>
  <c r="V7" i="45" s="1"/>
  <c r="AS57" i="3"/>
  <c r="AO57" i="3"/>
  <c r="AS38" i="3"/>
  <c r="AO38" i="3"/>
  <c r="AQ38" i="3"/>
  <c r="AN38" i="3"/>
  <c r="AR38" i="3"/>
  <c r="AP38" i="3"/>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BF60" i="3"/>
  <c r="BE60" i="3" s="1"/>
  <c r="BR60" i="3" s="1"/>
  <c r="F119" i="40"/>
  <c r="H464" i="40"/>
  <c r="H478" i="40"/>
  <c r="H470" i="40"/>
  <c r="I273" i="40"/>
  <c r="F66" i="40"/>
  <c r="H136" i="40"/>
  <c r="F41" i="40"/>
  <c r="F69" i="40"/>
  <c r="F180" i="40"/>
  <c r="F482" i="40"/>
  <c r="F74" i="40"/>
  <c r="F82" i="40"/>
  <c r="F328" i="40"/>
  <c r="F335" i="40"/>
  <c r="F318" i="40"/>
  <c r="H440" i="40"/>
  <c r="F38" i="40"/>
  <c r="F34" i="40"/>
  <c r="F281" i="40"/>
  <c r="H283" i="40"/>
  <c r="I461" i="40"/>
  <c r="F193"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M104" i="3"/>
  <c r="AA102" i="3" s="1"/>
  <c r="D102" i="3" s="1"/>
  <c r="AM22" i="3"/>
  <c r="I20" i="45" s="1"/>
  <c r="H20" i="45"/>
  <c r="AO22" i="3"/>
  <c r="AT22" i="3"/>
  <c r="J20" i="45" s="1"/>
  <c r="AS22" i="3"/>
  <c r="AR22" i="3"/>
  <c r="H28" i="45"/>
  <c r="AN30" i="3"/>
  <c r="AP30" i="3"/>
  <c r="AQ30" i="3"/>
  <c r="AT30" i="3"/>
  <c r="J28" i="45" s="1"/>
  <c r="AM30" i="3"/>
  <c r="I28" i="45" s="1"/>
  <c r="AO30" i="3"/>
  <c r="AS30" i="3"/>
  <c r="AR30" i="3"/>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AM38" i="3"/>
  <c r="I36" i="45" s="1"/>
  <c r="AT38" i="3"/>
  <c r="J36" i="45" s="1"/>
  <c r="H36" i="45"/>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K47" i="45" s="1"/>
  <c r="AT49" i="3"/>
  <c r="J47" i="45" s="1"/>
  <c r="AP49" i="3"/>
  <c r="H47" i="45"/>
  <c r="AO49" i="3"/>
  <c r="AQ49" i="3"/>
  <c r="AN49" i="3"/>
  <c r="AS49" i="3"/>
  <c r="AM49" i="3"/>
  <c r="I47" i="45" s="1"/>
  <c r="AN41" i="3"/>
  <c r="H39" i="45"/>
  <c r="AT23" i="3"/>
  <c r="J21" i="45" s="1"/>
  <c r="H21" i="45"/>
  <c r="AO23" i="3"/>
  <c r="N103" i="3"/>
  <c r="AF104" i="3" s="1"/>
  <c r="AP23" i="3"/>
  <c r="AS23" i="3"/>
  <c r="K21" i="45" s="1"/>
  <c r="AQ23" i="3"/>
  <c r="AN23" i="3"/>
  <c r="AR23" i="3"/>
  <c r="AM23" i="3"/>
  <c r="I21" i="45" s="1"/>
  <c r="AN97" i="3"/>
  <c r="AS97" i="3"/>
  <c r="AR97" i="3"/>
  <c r="AM97" i="3"/>
  <c r="U47" i="45" s="1"/>
  <c r="AP97" i="3"/>
  <c r="AQ97" i="3"/>
  <c r="AO97" i="3"/>
  <c r="AT97" i="3"/>
  <c r="V47" i="45" s="1"/>
  <c r="T47" i="45"/>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AO96" i="3"/>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K15" i="45" s="1"/>
  <c r="H15" i="45"/>
  <c r="AN17" i="3"/>
  <c r="AO17" i="3"/>
  <c r="AS17" i="3"/>
  <c r="AN63" i="3"/>
  <c r="AO63" i="3"/>
  <c r="AT63" i="3"/>
  <c r="V13" i="45" s="1"/>
  <c r="T13" i="45"/>
  <c r="AM63" i="3"/>
  <c r="U13" i="45" s="1"/>
  <c r="AP63" i="3"/>
  <c r="AQ63" i="3"/>
  <c r="AS63" i="3"/>
  <c r="AR63" i="3"/>
  <c r="AS56" i="3"/>
  <c r="AR56" i="3"/>
  <c r="AP56" i="3"/>
  <c r="T6" i="45"/>
  <c r="AN56" i="3"/>
  <c r="AM56" i="3"/>
  <c r="U6" i="45" s="1"/>
  <c r="AQ56" i="3"/>
  <c r="AO56" i="3"/>
  <c r="AT56" i="3"/>
  <c r="V6" i="45" s="1"/>
  <c r="AO78" i="3"/>
  <c r="AM78" i="3"/>
  <c r="U28" i="45" s="1"/>
  <c r="AN78" i="3"/>
  <c r="T28" i="45"/>
  <c r="AQ78" i="3"/>
  <c r="AR78" i="3"/>
  <c r="AS78" i="3"/>
  <c r="AP78" i="3"/>
  <c r="AT78" i="3"/>
  <c r="V28" i="45" s="1"/>
  <c r="AT72" i="3"/>
  <c r="V22" i="45" s="1"/>
  <c r="AS72" i="3"/>
  <c r="AP72" i="3"/>
  <c r="AN72" i="3"/>
  <c r="T22" i="45"/>
  <c r="AM72" i="3"/>
  <c r="U22" i="45" s="1"/>
  <c r="AR72" i="3"/>
  <c r="AO72" i="3"/>
  <c r="AQ72" i="3"/>
  <c r="AS73" i="3"/>
  <c r="AN73" i="3"/>
  <c r="AP73" i="3"/>
  <c r="T23" i="45"/>
  <c r="AT73" i="3"/>
  <c r="V23" i="45" s="1"/>
  <c r="AR73" i="3"/>
  <c r="AM73" i="3"/>
  <c r="U23" i="45" s="1"/>
  <c r="AO73" i="3"/>
  <c r="AQ73" i="3"/>
  <c r="AT96" i="3"/>
  <c r="V46" i="45" s="1"/>
  <c r="AR96" i="3"/>
  <c r="AP96" i="3"/>
  <c r="AQ96" i="3"/>
  <c r="AM96" i="3"/>
  <c r="U46" i="45" s="1"/>
  <c r="AN96" i="3"/>
  <c r="T46" i="45"/>
  <c r="AS96" i="3"/>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P40" i="3"/>
  <c r="H38" i="45"/>
  <c r="AT40" i="3"/>
  <c r="J38" i="45" s="1"/>
  <c r="AS40" i="3"/>
  <c r="AN40" i="3"/>
  <c r="AR40" i="3"/>
  <c r="AS87" i="3"/>
  <c r="AT16" i="3"/>
  <c r="J14" i="45" s="1"/>
  <c r="AP16" i="3"/>
  <c r="AN16" i="3"/>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AN22" i="3"/>
  <c r="AP22" i="3"/>
  <c r="AQ22" i="3"/>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O79" i="3"/>
  <c r="T29" i="45"/>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I391" i="40"/>
  <c r="I421" i="40"/>
  <c r="I125" i="40"/>
  <c r="J416" i="40"/>
  <c r="J333" i="40"/>
  <c r="J426" i="40"/>
  <c r="AQ70" i="3"/>
  <c r="AP70" i="3"/>
  <c r="AT70" i="3"/>
  <c r="V20" i="45" s="1"/>
  <c r="AO70" i="3"/>
  <c r="AS70" i="3"/>
  <c r="AN70" i="3"/>
  <c r="AM70" i="3"/>
  <c r="U20" i="45" s="1"/>
  <c r="AR70" i="3"/>
  <c r="T20" i="45"/>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AM88" i="3"/>
  <c r="U38" i="45" s="1"/>
  <c r="AO88" i="3"/>
  <c r="AT88" i="3"/>
  <c r="V38" i="45" s="1"/>
  <c r="AR88" i="3"/>
  <c r="AQ88" i="3"/>
  <c r="AN88" i="3"/>
  <c r="AP88" i="3"/>
  <c r="T38" i="45"/>
  <c r="AS88"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J240" i="40"/>
  <c r="J46" i="40"/>
  <c r="I396" i="40"/>
  <c r="E19" i="40"/>
  <c r="I359" i="40"/>
  <c r="J235" i="40"/>
  <c r="D463"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R89" i="3"/>
  <c r="T39" i="45"/>
  <c r="AP89" i="3"/>
  <c r="AO89" i="3"/>
  <c r="AS89" i="3"/>
  <c r="AT89" i="3"/>
  <c r="V39" i="45" s="1"/>
  <c r="AM81" i="3"/>
  <c r="U31" i="45"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AO80" i="3"/>
  <c r="AR80" i="3"/>
  <c r="T30" i="45"/>
  <c r="AS65" i="3"/>
  <c r="AN65" i="3"/>
  <c r="T15" i="45"/>
  <c r="AT65" i="3"/>
  <c r="V15" i="45" s="1"/>
  <c r="AR65" i="3"/>
  <c r="AO65" i="3"/>
  <c r="AP65" i="3"/>
  <c r="AP54" i="3"/>
  <c r="AQ54" i="3"/>
  <c r="T4" i="45"/>
  <c r="AS54" i="3"/>
  <c r="AN54" i="3"/>
  <c r="AM54" i="3"/>
  <c r="U4" i="45" s="1"/>
  <c r="AT54" i="3"/>
  <c r="V4" i="45" s="1"/>
  <c r="AR54" i="3"/>
  <c r="AO54" i="3"/>
  <c r="AM71" i="3"/>
  <c r="U21" i="45" s="1"/>
  <c r="AS71" i="3"/>
  <c r="AN71" i="3"/>
  <c r="AP71" i="3"/>
  <c r="AR71" i="3"/>
  <c r="AO71" i="3"/>
  <c r="AQ71" i="3"/>
  <c r="AT71" i="3"/>
  <c r="V21" i="45" s="1"/>
  <c r="T21" i="45"/>
  <c r="AM65" i="3"/>
  <c r="U15" i="45" s="1"/>
  <c r="AQ65" i="3"/>
  <c r="AN87" i="3"/>
  <c r="T37" i="45"/>
  <c r="AP87" i="3"/>
  <c r="AO87" i="3"/>
  <c r="AQ87" i="3"/>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R32" i="3"/>
  <c r="AM32" i="3"/>
  <c r="I30" i="45" s="1"/>
  <c r="AT32" i="3"/>
  <c r="J30" i="45" s="1"/>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T33" i="3"/>
  <c r="J31" i="45" s="1"/>
  <c r="AP33" i="3"/>
  <c r="AM33" i="3"/>
  <c r="I31" i="45" s="1"/>
  <c r="H31" i="45"/>
  <c r="AO33" i="3"/>
  <c r="AR33" i="3"/>
  <c r="AN33" i="3"/>
  <c r="AQ33" i="3"/>
  <c r="AS33" i="3"/>
  <c r="AP62" i="3"/>
  <c r="AR62" i="3"/>
  <c r="T12" i="45"/>
  <c r="AQ62" i="3"/>
  <c r="AO62" i="3"/>
  <c r="AT62" i="3"/>
  <c r="V12" i="45" s="1"/>
  <c r="AS62" i="3"/>
  <c r="AN62" i="3"/>
  <c r="AM62" i="3"/>
  <c r="U12" i="45" s="1"/>
  <c r="AT86" i="3"/>
  <c r="V36" i="45" s="1"/>
  <c r="AO86" i="3"/>
  <c r="AP86" i="3"/>
  <c r="T36" i="45"/>
  <c r="AQ86" i="3"/>
  <c r="AN86" i="3"/>
  <c r="AM86" i="3"/>
  <c r="U36" i="45" s="1"/>
  <c r="AS86" i="3"/>
  <c r="AR86" i="3"/>
  <c r="AT47" i="3"/>
  <c r="J45" i="45" s="1"/>
  <c r="H45" i="45"/>
  <c r="AR47" i="3"/>
  <c r="AO47" i="3"/>
  <c r="AQ47" i="3"/>
  <c r="AS47" i="3"/>
  <c r="AP47" i="3"/>
  <c r="AN47" i="3"/>
  <c r="AM47" i="3"/>
  <c r="I45" i="45" s="1"/>
  <c r="AT41" i="3"/>
  <c r="J39" i="45" s="1"/>
  <c r="AP41" i="3"/>
  <c r="AQ41" i="3"/>
  <c r="AS41" i="3"/>
  <c r="AO41" i="3"/>
  <c r="AM41" i="3"/>
  <c r="I39" i="45" s="1"/>
  <c r="AR41" i="3"/>
  <c r="AS55" i="3"/>
  <c r="AO55" i="3"/>
  <c r="AR55" i="3"/>
  <c r="T5" i="45"/>
  <c r="AP55" i="3"/>
  <c r="AT55" i="3"/>
  <c r="V5" i="45" s="1"/>
  <c r="AN55" i="3"/>
  <c r="AM55" i="3"/>
  <c r="U5" i="45" s="1"/>
  <c r="AQ55" i="3"/>
  <c r="AN94" i="3"/>
  <c r="AM94" i="3"/>
  <c r="U44" i="45" s="1"/>
  <c r="AQ94" i="3"/>
  <c r="AS94" i="3"/>
  <c r="AT94" i="3"/>
  <c r="V44" i="45" s="1"/>
  <c r="AR94" i="3"/>
  <c r="AO94" i="3"/>
  <c r="T44" i="45"/>
  <c r="AP94" i="3"/>
  <c r="AP95" i="3"/>
  <c r="AR95" i="3"/>
  <c r="AM95" i="3"/>
  <c r="U45" i="45" s="1"/>
  <c r="AO95" i="3"/>
  <c r="AS95" i="3"/>
  <c r="AN95" i="3"/>
  <c r="AQ95" i="3"/>
  <c r="AT95" i="3"/>
  <c r="V45" i="45" s="1"/>
  <c r="T45" i="45"/>
  <c r="AR39" i="3"/>
  <c r="AM39" i="3"/>
  <c r="I37" i="45" s="1"/>
  <c r="AQ39" i="3"/>
  <c r="AS39" i="3"/>
  <c r="AN39" i="3"/>
  <c r="AT39" i="3"/>
  <c r="J37" i="45" s="1"/>
  <c r="H37" i="45"/>
  <c r="AP39" i="3"/>
  <c r="AO39" i="3"/>
  <c r="E199" i="40"/>
  <c r="E223" i="40"/>
  <c r="D156" i="40"/>
  <c r="E196" i="40"/>
  <c r="E22" i="40"/>
  <c r="J387" i="40"/>
  <c r="E260" i="40"/>
  <c r="D464" i="40"/>
  <c r="D307" i="40"/>
  <c r="D83" i="40"/>
  <c r="D253" i="40"/>
  <c r="D84" i="40"/>
  <c r="D326" i="40"/>
  <c r="G140"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S46" i="3"/>
  <c r="AQ46" i="3"/>
  <c r="AN46" i="3"/>
  <c r="H44" i="45"/>
  <c r="AP46" i="3"/>
  <c r="AR46" i="3"/>
  <c r="AO46" i="3"/>
  <c r="AM46" i="3"/>
  <c r="I44" i="45" s="1"/>
  <c r="AT46" i="3"/>
  <c r="J44" i="45" s="1"/>
  <c r="AR64" i="3"/>
  <c r="AT64" i="3"/>
  <c r="V14" i="45" s="1"/>
  <c r="AM64" i="3"/>
  <c r="U14" i="45" s="1"/>
  <c r="AQ64" i="3"/>
  <c r="AN64" i="3"/>
  <c r="AO64" i="3"/>
  <c r="AP64" i="3"/>
  <c r="T14" i="45"/>
  <c r="AS64" i="3"/>
  <c r="BF65" i="3"/>
  <c r="BJ65" i="3" s="1"/>
  <c r="BF69" i="3"/>
  <c r="BE69" i="3" s="1"/>
  <c r="BR69" i="3" s="1"/>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M122" i="3"/>
  <c r="AA122" i="3" s="1"/>
  <c r="AG102" i="3"/>
  <c r="W13" i="45"/>
  <c r="W6" i="45"/>
  <c r="W15" i="45"/>
  <c r="W4" i="45"/>
  <c r="W31" i="45"/>
  <c r="W21" i="45"/>
  <c r="K44" i="45"/>
  <c r="K31" i="45"/>
  <c r="C111" i="31"/>
  <c r="C108" i="31"/>
  <c r="C110" i="31"/>
  <c r="C109" i="31"/>
  <c r="K37" i="45"/>
  <c r="AA13" i="45"/>
  <c r="C149" i="31"/>
  <c r="K45" i="45"/>
  <c r="W36" i="45"/>
  <c r="N127" i="3" l="1"/>
  <c r="AF127" i="3" s="1"/>
  <c r="AG116" i="3"/>
  <c r="AG115" i="3"/>
  <c r="M126" i="3"/>
  <c r="AA126" i="3" s="1"/>
  <c r="AG114" i="3"/>
  <c r="N126" i="3"/>
  <c r="AF126" i="3" s="1"/>
  <c r="AG112" i="3"/>
  <c r="AG111" i="3"/>
  <c r="M127" i="3"/>
  <c r="AA127" i="3" s="1"/>
  <c r="D127" i="3" s="1"/>
  <c r="N124" i="3"/>
  <c r="AF124" i="3" s="1"/>
  <c r="AG113" i="3"/>
  <c r="M124" i="3"/>
  <c r="AA124" i="3" s="1"/>
  <c r="N125" i="3"/>
  <c r="AF125" i="3" s="1"/>
  <c r="AG108" i="3"/>
  <c r="AG109" i="3"/>
  <c r="N123" i="3"/>
  <c r="AF123" i="3" s="1"/>
  <c r="D104" i="3"/>
  <c r="AG104" i="3" s="1"/>
  <c r="AG105" i="3"/>
  <c r="N120" i="3"/>
  <c r="AF121" i="3" s="1"/>
  <c r="N122" i="3"/>
  <c r="AF122" i="3" s="1"/>
  <c r="D122" i="3" s="1"/>
  <c r="AG106" i="3"/>
  <c r="AG103" i="3"/>
  <c r="M120" i="3"/>
  <c r="AA121" i="3" s="1"/>
  <c r="D121" i="3" s="1"/>
  <c r="C157" i="31"/>
  <c r="AG101" i="3"/>
  <c r="AA16" i="45"/>
  <c r="M121" i="3"/>
  <c r="AA120" i="3" s="1"/>
  <c r="C137" i="31"/>
  <c r="AA36" i="45"/>
  <c r="C136" i="31"/>
  <c r="C141" i="31"/>
  <c r="C175" i="31"/>
  <c r="C145" i="31"/>
  <c r="AA48" i="45"/>
  <c r="B175" i="31"/>
  <c r="AA15" i="45"/>
  <c r="AA19" i="45"/>
  <c r="C144" i="31"/>
  <c r="AA39" i="45"/>
  <c r="C156" i="31"/>
  <c r="C135" i="31"/>
  <c r="C150" i="31"/>
  <c r="AA6" i="45"/>
  <c r="AA31" i="45"/>
  <c r="W47" i="45"/>
  <c r="C142" i="31"/>
  <c r="AA45" i="45"/>
  <c r="C160" i="31"/>
  <c r="AA43" i="45"/>
  <c r="B174" i="31"/>
  <c r="AA18" i="45"/>
  <c r="C138" i="31"/>
  <c r="C159" i="31"/>
  <c r="C174" i="31"/>
  <c r="C140" i="31"/>
  <c r="AA24" i="45"/>
  <c r="B178" i="31"/>
  <c r="C178" i="31"/>
  <c r="AA40" i="45"/>
  <c r="W20" i="45"/>
  <c r="C121" i="31"/>
  <c r="C120" i="31"/>
  <c r="C122" i="31"/>
  <c r="W29" i="45"/>
  <c r="C123" i="31"/>
  <c r="W38" i="45"/>
  <c r="C132" i="31"/>
  <c r="B167" i="31"/>
  <c r="C167" i="31"/>
  <c r="C133" i="31"/>
  <c r="C168" i="31"/>
  <c r="K12" i="45"/>
  <c r="AA12" i="45"/>
  <c r="B168" i="31"/>
  <c r="AA30" i="45"/>
  <c r="C134" i="31"/>
  <c r="AA3" i="45"/>
  <c r="K6" i="45"/>
  <c r="C147" i="31"/>
  <c r="AA28" i="45"/>
  <c r="W23" i="45"/>
  <c r="W28" i="45"/>
  <c r="C124" i="31"/>
  <c r="C112" i="31"/>
  <c r="C113" i="31"/>
  <c r="C114" i="31"/>
  <c r="K38" i="45"/>
  <c r="W22" i="45"/>
  <c r="C125" i="31"/>
  <c r="C115" i="31"/>
  <c r="K14" i="45"/>
  <c r="W46" i="45"/>
  <c r="C126" i="31"/>
  <c r="C127" i="31"/>
  <c r="W14" i="45"/>
  <c r="C80" i="31"/>
  <c r="W30" i="45"/>
  <c r="C119" i="31"/>
  <c r="AA21" i="45"/>
  <c r="C101" i="31"/>
  <c r="C100" i="31"/>
  <c r="C102" i="31"/>
  <c r="C87" i="31"/>
  <c r="K5" i="45"/>
  <c r="C81" i="31"/>
  <c r="K7" i="45"/>
  <c r="K46" i="45"/>
  <c r="AA10" i="45"/>
  <c r="C164" i="31"/>
  <c r="C146" i="31"/>
  <c r="B164" i="31"/>
  <c r="C118" i="31"/>
  <c r="C117" i="31"/>
  <c r="C103" i="31"/>
  <c r="C86" i="31"/>
  <c r="C85" i="31"/>
  <c r="BL59" i="3"/>
  <c r="C82" i="31"/>
  <c r="C84" i="31"/>
  <c r="BL63" i="3"/>
  <c r="C177" i="31"/>
  <c r="B177" i="31"/>
  <c r="AA42" i="45"/>
  <c r="K4" i="45"/>
  <c r="K13" i="45"/>
  <c r="C116" i="31"/>
  <c r="C83" i="31"/>
  <c r="C143" i="31"/>
  <c r="K23" i="45"/>
  <c r="C139" i="31"/>
  <c r="K28" i="45"/>
  <c r="K20" i="45"/>
  <c r="C95" i="31"/>
  <c r="C92" i="31"/>
  <c r="B165" i="31"/>
  <c r="C165" i="31"/>
  <c r="C94" i="31"/>
  <c r="AA27" i="45"/>
  <c r="K29" i="45"/>
  <c r="C93" i="31"/>
  <c r="C131" i="31"/>
  <c r="C90" i="31"/>
  <c r="C105" i="31"/>
  <c r="K22" i="45"/>
  <c r="C104" i="31"/>
  <c r="C99" i="31"/>
  <c r="C98" i="31"/>
  <c r="C91" i="31"/>
  <c r="C89" i="31"/>
  <c r="C88" i="31"/>
  <c r="K36" i="45"/>
  <c r="C106" i="31"/>
  <c r="C96" i="31"/>
  <c r="C97" i="31"/>
  <c r="W7" i="45"/>
  <c r="K39" i="45"/>
  <c r="W12" i="45"/>
  <c r="K30" i="45"/>
  <c r="W45" i="45"/>
  <c r="W44" i="45"/>
  <c r="W37" i="45"/>
  <c r="W39" i="45"/>
  <c r="C107" i="31"/>
  <c r="W5" i="45"/>
  <c r="BL65" i="3"/>
  <c r="BL64" i="3"/>
  <c r="BE58" i="3"/>
  <c r="BR58" i="3" s="1"/>
  <c r="BJ58" i="3"/>
  <c r="BL58" i="3" s="1"/>
  <c r="BE67" i="3"/>
  <c r="BR67" i="3" s="1"/>
  <c r="BK67" i="3"/>
  <c r="BL67" i="3" s="1"/>
  <c r="BK62" i="3"/>
  <c r="BL62" i="3" s="1"/>
  <c r="BE62" i="3"/>
  <c r="BR62" i="3" s="1"/>
  <c r="BL61" i="3"/>
  <c r="BL66" i="3"/>
  <c r="BL60" i="3"/>
  <c r="BL68" i="3"/>
  <c r="BL69" i="3"/>
  <c r="C184" i="31"/>
  <c r="AE28" i="45"/>
  <c r="D124" i="3" l="1"/>
  <c r="D126" i="3"/>
  <c r="M134" i="3" s="1"/>
  <c r="AA134" i="3" s="1"/>
  <c r="M133" i="3"/>
  <c r="AA133" i="3" s="1"/>
  <c r="AG122" i="3"/>
  <c r="C197" i="31"/>
  <c r="AE47" i="45"/>
  <c r="C206" i="31"/>
  <c r="AE41" i="45"/>
  <c r="C196" i="31"/>
  <c r="AE40" i="45"/>
  <c r="C188" i="31"/>
  <c r="B206" i="31"/>
  <c r="AG127" i="3"/>
  <c r="N134" i="3"/>
  <c r="AF134" i="3" s="1"/>
  <c r="AE46" i="45"/>
  <c r="B207" i="31"/>
  <c r="C207" i="31"/>
  <c r="C189" i="31"/>
  <c r="C186" i="31"/>
  <c r="AE16" i="45"/>
  <c r="B204" i="31"/>
  <c r="C194" i="31"/>
  <c r="AE17" i="45"/>
  <c r="C204" i="31"/>
  <c r="N121" i="3"/>
  <c r="AF120" i="3" s="1"/>
  <c r="D120" i="3" s="1"/>
  <c r="C195" i="31"/>
  <c r="AE23" i="45"/>
  <c r="AE35" i="45"/>
  <c r="C193" i="31"/>
  <c r="C202" i="31"/>
  <c r="B202" i="31"/>
  <c r="C191" i="31"/>
  <c r="AE5" i="45"/>
  <c r="AE29" i="45"/>
  <c r="C192" i="31"/>
  <c r="M131" i="3"/>
  <c r="AA131" i="3" s="1"/>
  <c r="AG121" i="3"/>
  <c r="AE4" i="45"/>
  <c r="C201" i="31"/>
  <c r="C183" i="31"/>
  <c r="B201" i="31"/>
  <c r="C182" i="31"/>
  <c r="AE10" i="45"/>
  <c r="BS63" i="3"/>
  <c r="BS68" i="3"/>
  <c r="BS66" i="3"/>
  <c r="BS65" i="3"/>
  <c r="BS58" i="3"/>
  <c r="BS69" i="3"/>
  <c r="BS60" i="3"/>
  <c r="BS64" i="3"/>
  <c r="BS67" i="3"/>
  <c r="BS62" i="3"/>
  <c r="BS61" i="3"/>
  <c r="BS59" i="3"/>
  <c r="M132" i="3" l="1"/>
  <c r="AA132" i="3" s="1"/>
  <c r="D132" i="3" s="1"/>
  <c r="AG124" i="3"/>
  <c r="D134" i="3"/>
  <c r="AG126" i="3"/>
  <c r="AI43" i="45"/>
  <c r="C213" i="31"/>
  <c r="C212" i="31"/>
  <c r="AI31" i="45"/>
  <c r="AG120" i="3"/>
  <c r="N131" i="3"/>
  <c r="AF131" i="3" s="1"/>
  <c r="D131" i="3" s="1"/>
  <c r="AI44" i="45"/>
  <c r="C217" i="31"/>
  <c r="B223" i="31"/>
  <c r="C223" i="31"/>
  <c r="B200" i="31"/>
  <c r="C200" i="31"/>
  <c r="AE11" i="45"/>
  <c r="C190" i="31"/>
  <c r="AI7" i="45"/>
  <c r="C210"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I19" i="45" l="1"/>
  <c r="N139" i="3"/>
  <c r="AF139" i="3" s="1"/>
  <c r="N138" i="3"/>
  <c r="AF138" i="3" s="1"/>
  <c r="AG132" i="3"/>
  <c r="C211" i="31"/>
  <c r="AG134" i="3"/>
  <c r="AG131" i="3"/>
  <c r="M138" i="3"/>
  <c r="AA138" i="3" s="1"/>
  <c r="C220" i="31"/>
  <c r="B220" i="31"/>
  <c r="AI8" i="45"/>
  <c r="C214" i="31"/>
  <c r="BV61" i="3"/>
  <c r="BV60" i="3"/>
  <c r="BV66" i="3"/>
  <c r="BV69" i="3"/>
  <c r="BV65" i="3"/>
  <c r="BV68" i="3"/>
  <c r="BV62" i="3"/>
  <c r="BV59" i="3"/>
  <c r="BV64" i="3"/>
  <c r="BV58" i="3"/>
  <c r="BV67" i="3"/>
  <c r="BV63" i="3"/>
  <c r="AF143" i="3" l="1"/>
  <c r="C229" i="31"/>
  <c r="AM38" i="45" a="1"/>
  <c r="AM38" i="45" s="1"/>
  <c r="H139" i="3"/>
  <c r="AM14" i="45"/>
  <c r="C228" i="31"/>
  <c r="D138" i="3"/>
  <c r="AA147" i="3"/>
  <c r="H138" i="3"/>
  <c r="AA143" i="3"/>
  <c r="AM13" i="45"/>
  <c r="B232" i="31"/>
  <c r="C226" i="31"/>
  <c r="C232"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D147" i="3" l="1"/>
  <c r="AG147" i="3" s="1"/>
  <c r="AA150" i="3"/>
  <c r="C237" i="31"/>
  <c r="AQ32" i="45"/>
  <c r="AA152" i="3"/>
  <c r="D143" i="3"/>
  <c r="AG143" i="3" s="1"/>
  <c r="AU25" i="45"/>
  <c r="C240" i="31"/>
  <c r="AG138" i="3"/>
  <c r="M147" i="3"/>
  <c r="M143" i="3"/>
  <c r="AQ31" i="45"/>
  <c r="C244" i="31"/>
  <c r="B244" i="31"/>
  <c r="C236" i="31"/>
  <c r="BY59" i="3"/>
  <c r="BY63" i="3"/>
  <c r="BY60" i="3"/>
  <c r="BY61" i="3"/>
  <c r="BY68" i="3"/>
  <c r="BY66" i="3"/>
  <c r="BY69" i="3"/>
  <c r="BY64" i="3"/>
  <c r="BY62" i="3"/>
  <c r="BY67" i="3"/>
  <c r="BY58" i="3"/>
  <c r="BY65" i="3"/>
  <c r="AG150" i="3" l="1"/>
  <c r="BA21" i="45"/>
  <c r="C250" i="31"/>
  <c r="AZ25" i="45"/>
  <c r="C252" i="31"/>
  <c r="AG152" i="3"/>
  <c r="BZ65" i="3"/>
  <c r="CA65" i="3" s="1"/>
  <c r="BZ60" i="3"/>
  <c r="BZ64" i="3"/>
  <c r="BZ58" i="3"/>
  <c r="BZ59" i="3"/>
  <c r="CA59" i="3" s="1"/>
  <c r="BZ61" i="3"/>
  <c r="BZ68" i="3"/>
  <c r="BZ69" i="3"/>
  <c r="BZ67" i="3"/>
  <c r="BZ62" i="3"/>
  <c r="BZ63" i="3"/>
  <c r="BZ66" i="3"/>
  <c r="BO21" i="45" l="1"/>
  <c r="BO40" i="45"/>
  <c r="BO39" i="45"/>
  <c r="BO48" i="45"/>
  <c r="BO51" i="45"/>
  <c r="BO18" i="45"/>
  <c r="BO10" i="45"/>
  <c r="BO32" i="45"/>
  <c r="BO45" i="45"/>
  <c r="BO28" i="45"/>
  <c r="BO6" i="45"/>
  <c r="BO17" i="45"/>
  <c r="BO26" i="45"/>
  <c r="BO50" i="45"/>
  <c r="BO7" i="45"/>
  <c r="BO46" i="45"/>
  <c r="BO9" i="45"/>
  <c r="BO30" i="45"/>
  <c r="BO22" i="45"/>
  <c r="BO36" i="45"/>
  <c r="BO49" i="45"/>
  <c r="BO38" i="45"/>
  <c r="BO41" i="45"/>
  <c r="BO23" i="45"/>
  <c r="BO33" i="45"/>
  <c r="BO16" i="45"/>
  <c r="BO25" i="45"/>
  <c r="BO31" i="45"/>
  <c r="BO4" i="45"/>
  <c r="BO47" i="45"/>
  <c r="BO15" i="45"/>
  <c r="BO34" i="45"/>
  <c r="BO19" i="45"/>
  <c r="BO5" i="45"/>
  <c r="BO37" i="45"/>
  <c r="BO29" i="45"/>
  <c r="BO24" i="45"/>
  <c r="BO42" i="45"/>
  <c r="BO12" i="45"/>
  <c r="BO11" i="45"/>
  <c r="BO35" i="45"/>
  <c r="BO8" i="45"/>
  <c r="BO14" i="45"/>
  <c r="BO13" i="45"/>
  <c r="BO43" i="45"/>
  <c r="BO27" i="45"/>
  <c r="BO20" i="45"/>
  <c r="BO44" i="45"/>
  <c r="BM24" i="45"/>
  <c r="BM30" i="45"/>
  <c r="BM9" i="45"/>
  <c r="BM39" i="45"/>
  <c r="BM32" i="45"/>
  <c r="BM38" i="45"/>
  <c r="BM6" i="45"/>
  <c r="BM25" i="45"/>
  <c r="BM36" i="45"/>
  <c r="BM34" i="45"/>
  <c r="BM33" i="45"/>
  <c r="BM48" i="45"/>
  <c r="BM47" i="45"/>
  <c r="BM26" i="45"/>
  <c r="BM5" i="45"/>
  <c r="BM31" i="45"/>
  <c r="BM46" i="45"/>
  <c r="BM17" i="45"/>
  <c r="BM12" i="45"/>
  <c r="BM44" i="45"/>
  <c r="BM4" i="45"/>
  <c r="BM37" i="45"/>
  <c r="BM50" i="45"/>
  <c r="BM7" i="45"/>
  <c r="BM51" i="45"/>
  <c r="BM23" i="45"/>
  <c r="BM16" i="45"/>
  <c r="BM18" i="45"/>
  <c r="BM19" i="45"/>
  <c r="BM21" i="45"/>
  <c r="BM10" i="45"/>
  <c r="BM29" i="45"/>
  <c r="BM42" i="45"/>
  <c r="BM45" i="45"/>
  <c r="BM27" i="45"/>
  <c r="BM11" i="45"/>
  <c r="BM20" i="45"/>
  <c r="BM13" i="45"/>
  <c r="BM40" i="45"/>
  <c r="BM35" i="45"/>
  <c r="BM8" i="45"/>
  <c r="BM43" i="45"/>
  <c r="BM14" i="45"/>
  <c r="BM15" i="45"/>
  <c r="BM49" i="45"/>
  <c r="BM28" i="45"/>
  <c r="BM22" i="45"/>
  <c r="BM41"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M139" i="3" l="1"/>
  <c r="AA139" i="3" s="1"/>
  <c r="AG133" i="3"/>
  <c r="C221" i="31"/>
  <c r="C215" i="31"/>
  <c r="B221" i="31"/>
  <c r="AI20" i="45"/>
  <c r="B222" i="31"/>
  <c r="C222" i="31"/>
  <c r="AI32" i="45"/>
  <c r="C216" i="31"/>
  <c r="AF147" i="3" l="1"/>
  <c r="D139" i="3"/>
  <c r="B233" i="31"/>
  <c r="AM37" i="45"/>
  <c r="C227" i="31"/>
  <c r="C233" i="31"/>
  <c r="H147" i="3" l="1"/>
  <c r="AA151" i="3"/>
  <c r="B247" i="31"/>
  <c r="C247" i="31"/>
  <c r="AU26" i="45"/>
  <c r="C241" i="31"/>
  <c r="N147" i="3"/>
  <c r="N143" i="3"/>
  <c r="AG139" i="3"/>
  <c r="AG151" i="3" l="1"/>
  <c r="BB23" i="45"/>
  <c r="C251" i="31"/>
  <c r="AJ151" i="3" l="1"/>
  <c r="AJ155" i="3"/>
  <c r="BN28" i="45"/>
  <c r="BL28" i="45" s="1"/>
  <c r="BK28" i="45" s="1"/>
  <c r="BJ28" i="45" s="1"/>
  <c r="BI28" i="45" s="1"/>
  <c r="BH28" i="45" s="1"/>
  <c r="BN26" i="45"/>
  <c r="BL26" i="45" s="1"/>
  <c r="BK26" i="45" s="1"/>
  <c r="BJ26" i="45" s="1"/>
  <c r="BI26" i="45" s="1"/>
  <c r="BH26" i="45" s="1"/>
  <c r="BN22" i="45"/>
  <c r="BL22" i="45" s="1"/>
  <c r="BK22" i="45" s="1"/>
  <c r="BJ22" i="45" s="1"/>
  <c r="BI22" i="45" s="1"/>
  <c r="BH22" i="45" s="1"/>
  <c r="BN51" i="45"/>
  <c r="BL51" i="45" s="1"/>
  <c r="BK51" i="45" s="1"/>
  <c r="BJ51" i="45" s="1"/>
  <c r="BI51" i="45" s="1"/>
  <c r="BH51" i="45" s="1"/>
  <c r="BN25" i="45"/>
  <c r="BL25" i="45" s="1"/>
  <c r="BK25" i="45" s="1"/>
  <c r="BJ25" i="45" s="1"/>
  <c r="BI25" i="45" s="1"/>
  <c r="BH25" i="45" s="1"/>
  <c r="BN12" i="45"/>
  <c r="BL12" i="45" s="1"/>
  <c r="BK12" i="45" s="1"/>
  <c r="BJ12" i="45" s="1"/>
  <c r="BI12" i="45" s="1"/>
  <c r="BH12" i="45" s="1"/>
  <c r="BN6" i="45"/>
  <c r="BL6" i="45" s="1"/>
  <c r="BK6" i="45" s="1"/>
  <c r="BJ6" i="45" s="1"/>
  <c r="BI6" i="45" s="1"/>
  <c r="BH6" i="45" s="1"/>
  <c r="BN7" i="45"/>
  <c r="BL7" i="45" s="1"/>
  <c r="BK7" i="45" s="1"/>
  <c r="BJ7" i="45" s="1"/>
  <c r="BI7" i="45" s="1"/>
  <c r="BH7" i="45" s="1"/>
  <c r="BN17" i="45"/>
  <c r="BL17" i="45" s="1"/>
  <c r="BK17" i="45" s="1"/>
  <c r="BJ17" i="45" s="1"/>
  <c r="BI17" i="45" s="1"/>
  <c r="BH17" i="45" s="1"/>
  <c r="BN5" i="45"/>
  <c r="BL5" i="45" s="1"/>
  <c r="BK5" i="45" s="1"/>
  <c r="BJ5" i="45" s="1"/>
  <c r="BI5" i="45" s="1"/>
  <c r="BH5" i="45" s="1"/>
  <c r="BN45" i="45"/>
  <c r="BL45" i="45" s="1"/>
  <c r="BK45" i="45" s="1"/>
  <c r="BJ45" i="45" s="1"/>
  <c r="BI45" i="45" s="1"/>
  <c r="BH45" i="45" s="1"/>
  <c r="BN24" i="45"/>
  <c r="BL24" i="45" s="1"/>
  <c r="BK24" i="45" s="1"/>
  <c r="BJ24" i="45" s="1"/>
  <c r="BI24" i="45" s="1"/>
  <c r="BH24" i="45" s="1"/>
  <c r="BN4" i="45"/>
  <c r="BL4" i="45" s="1"/>
  <c r="BK4" i="45" s="1"/>
  <c r="BJ4" i="45" s="1"/>
  <c r="BI4" i="45" s="1"/>
  <c r="BH4" i="45" s="1"/>
  <c r="BN10" i="45"/>
  <c r="BL10" i="45" s="1"/>
  <c r="BK10" i="45" s="1"/>
  <c r="BJ10" i="45" s="1"/>
  <c r="BI10" i="45" s="1"/>
  <c r="BH10" i="45" s="1"/>
  <c r="BN18" i="45"/>
  <c r="BL18" i="45" s="1"/>
  <c r="BK18" i="45" s="1"/>
  <c r="BJ18" i="45" s="1"/>
  <c r="BI18" i="45" s="1"/>
  <c r="BH18" i="45" s="1"/>
  <c r="BN44" i="45"/>
  <c r="BL44" i="45" s="1"/>
  <c r="BK44" i="45" s="1"/>
  <c r="BJ44" i="45" s="1"/>
  <c r="BI44" i="45" s="1"/>
  <c r="BH44" i="45" s="1"/>
  <c r="BN37" i="45"/>
  <c r="BL37" i="45" s="1"/>
  <c r="BK37" i="45" s="1"/>
  <c r="BJ37" i="45" s="1"/>
  <c r="BI37" i="45" s="1"/>
  <c r="BH37" i="45" s="1"/>
  <c r="BN47" i="45"/>
  <c r="BL47" i="45" s="1"/>
  <c r="BK47" i="45" s="1"/>
  <c r="BJ47" i="45" s="1"/>
  <c r="BI47" i="45" s="1"/>
  <c r="BH47" i="45" s="1"/>
  <c r="BN31" i="45"/>
  <c r="BL31" i="45" s="1"/>
  <c r="BK31" i="45" s="1"/>
  <c r="BJ31" i="45" s="1"/>
  <c r="BI31" i="45" s="1"/>
  <c r="BH31" i="45" s="1"/>
  <c r="BN50" i="45"/>
  <c r="BL50" i="45" s="1"/>
  <c r="BK50" i="45" s="1"/>
  <c r="BJ50" i="45" s="1"/>
  <c r="BI50" i="45" s="1"/>
  <c r="BH50" i="45" s="1"/>
  <c r="BN33" i="45"/>
  <c r="BL33" i="45" s="1"/>
  <c r="BK33" i="45" s="1"/>
  <c r="BJ33" i="45" s="1"/>
  <c r="BI33" i="45" s="1"/>
  <c r="BH33" i="45" s="1"/>
  <c r="BN30" i="45"/>
  <c r="BL30" i="45" s="1"/>
  <c r="BK30" i="45" s="1"/>
  <c r="BJ30" i="45" s="1"/>
  <c r="BI30" i="45" s="1"/>
  <c r="BH30" i="45" s="1"/>
  <c r="BN19" i="45"/>
  <c r="BL19" i="45" s="1"/>
  <c r="BK19" i="45" s="1"/>
  <c r="BJ19" i="45" s="1"/>
  <c r="BI19" i="45" s="1"/>
  <c r="BH19" i="45" s="1"/>
  <c r="BN32" i="45"/>
  <c r="BL32" i="45" s="1"/>
  <c r="BK32" i="45" s="1"/>
  <c r="BJ32" i="45" s="1"/>
  <c r="BI32" i="45" s="1"/>
  <c r="BH32" i="45" s="1"/>
  <c r="BN29" i="45"/>
  <c r="BL29" i="45" s="1"/>
  <c r="BK29" i="45" s="1"/>
  <c r="BJ29" i="45" s="1"/>
  <c r="BI29" i="45" s="1"/>
  <c r="BH29" i="45" s="1"/>
  <c r="BN46" i="45"/>
  <c r="BL46" i="45" s="1"/>
  <c r="BK46" i="45" s="1"/>
  <c r="BJ46" i="45" s="1"/>
  <c r="BI46" i="45" s="1"/>
  <c r="BH46" i="45" s="1"/>
  <c r="BN23" i="45"/>
  <c r="BL23" i="45" s="1"/>
  <c r="BK23" i="45" s="1"/>
  <c r="BJ23" i="45" s="1"/>
  <c r="BI23" i="45" s="1"/>
  <c r="BH23" i="45" s="1"/>
  <c r="BN21" i="45"/>
  <c r="BL21" i="45" s="1"/>
  <c r="BK21" i="45" s="1"/>
  <c r="BJ21" i="45" s="1"/>
  <c r="BI21" i="45" s="1"/>
  <c r="BH21" i="45" s="1"/>
  <c r="BN42" i="45"/>
  <c r="BL42" i="45" s="1"/>
  <c r="BK42" i="45" s="1"/>
  <c r="BJ42" i="45" s="1"/>
  <c r="BI42" i="45" s="1"/>
  <c r="BH42" i="45" s="1"/>
  <c r="BN41" i="45"/>
  <c r="BL41" i="45" s="1"/>
  <c r="BK41" i="45" s="1"/>
  <c r="BJ41" i="45" s="1"/>
  <c r="BI41" i="45" s="1"/>
  <c r="BH41" i="45" s="1"/>
  <c r="BN39" i="45"/>
  <c r="BL39" i="45" s="1"/>
  <c r="BK39" i="45" s="1"/>
  <c r="BJ39" i="45" s="1"/>
  <c r="BI39" i="45" s="1"/>
  <c r="BH39" i="45" s="1"/>
  <c r="BN16" i="45"/>
  <c r="BL16" i="45" s="1"/>
  <c r="BK16" i="45" s="1"/>
  <c r="BJ16" i="45" s="1"/>
  <c r="BI16" i="45" s="1"/>
  <c r="BH16" i="45" s="1"/>
  <c r="BN36" i="45"/>
  <c r="BL36" i="45" s="1"/>
  <c r="BK36" i="45" s="1"/>
  <c r="BJ36" i="45" s="1"/>
  <c r="BI36" i="45" s="1"/>
  <c r="BH36" i="45" s="1"/>
  <c r="BN49" i="45"/>
  <c r="BL49" i="45" s="1"/>
  <c r="BK49" i="45" s="1"/>
  <c r="BJ49" i="45" s="1"/>
  <c r="BI49" i="45" s="1"/>
  <c r="BH49" i="45" s="1"/>
  <c r="BN38" i="45"/>
  <c r="BL38" i="45" s="1"/>
  <c r="BK38" i="45" s="1"/>
  <c r="BJ38" i="45" s="1"/>
  <c r="BI38" i="45" s="1"/>
  <c r="BH38" i="45" s="1"/>
  <c r="BN15" i="45"/>
  <c r="BL15" i="45" s="1"/>
  <c r="BK15" i="45" s="1"/>
  <c r="BJ15" i="45" s="1"/>
  <c r="BI15" i="45" s="1"/>
  <c r="BH15" i="45" s="1"/>
  <c r="BN34" i="45"/>
  <c r="BL34" i="45" s="1"/>
  <c r="BK34" i="45" s="1"/>
  <c r="BJ34" i="45" s="1"/>
  <c r="BI34" i="45" s="1"/>
  <c r="BH34" i="45" s="1"/>
  <c r="BN9" i="45"/>
  <c r="BL9" i="45" s="1"/>
  <c r="BK9" i="45" s="1"/>
  <c r="BJ9" i="45" s="1"/>
  <c r="BI9" i="45" s="1"/>
  <c r="BH9" i="45" s="1"/>
  <c r="BN48" i="45"/>
  <c r="BL48" i="45" s="1"/>
  <c r="BK48" i="45" s="1"/>
  <c r="BJ48" i="45" s="1"/>
  <c r="BI48" i="45" s="1"/>
  <c r="BH48" i="45" s="1"/>
  <c r="BN11" i="45"/>
  <c r="BL11" i="45" s="1"/>
  <c r="BK11" i="45" s="1"/>
  <c r="BJ11" i="45" s="1"/>
  <c r="BI11" i="45" s="1"/>
  <c r="BH11" i="45" s="1"/>
  <c r="BN35" i="45"/>
  <c r="BL35" i="45" s="1"/>
  <c r="BK35" i="45" s="1"/>
  <c r="BJ35" i="45" s="1"/>
  <c r="BI35" i="45" s="1"/>
  <c r="BH35" i="45" s="1"/>
  <c r="BN8" i="45"/>
  <c r="BL8" i="45" s="1"/>
  <c r="BK8" i="45" s="1"/>
  <c r="BJ8" i="45" s="1"/>
  <c r="BI8" i="45" s="1"/>
  <c r="BH8" i="45" s="1"/>
  <c r="BN14" i="45"/>
  <c r="BL14" i="45" s="1"/>
  <c r="BK14" i="45" s="1"/>
  <c r="BJ14" i="45" s="1"/>
  <c r="BI14" i="45" s="1"/>
  <c r="BH14" i="45" s="1"/>
  <c r="BN13" i="45"/>
  <c r="BL13" i="45" s="1"/>
  <c r="BK13" i="45" s="1"/>
  <c r="BJ13" i="45" s="1"/>
  <c r="BI13" i="45" s="1"/>
  <c r="BH13" i="45" s="1"/>
  <c r="BN43" i="45"/>
  <c r="BL43" i="45" s="1"/>
  <c r="BK43" i="45" s="1"/>
  <c r="BJ43" i="45" s="1"/>
  <c r="BI43" i="45" s="1"/>
  <c r="BH43" i="45" s="1"/>
  <c r="BN20" i="45"/>
  <c r="BL20" i="45" s="1"/>
  <c r="BK20" i="45" s="1"/>
  <c r="BJ20" i="45" s="1"/>
  <c r="BI20" i="45" s="1"/>
  <c r="BH20" i="45" s="1"/>
  <c r="BN27" i="45"/>
  <c r="BL27" i="45" s="1"/>
  <c r="BK27" i="45" s="1"/>
  <c r="BJ27" i="45" s="1"/>
  <c r="BI27" i="45" s="1"/>
  <c r="BH27" i="45" s="1"/>
  <c r="BN40" i="45"/>
  <c r="BL40" i="45" s="1"/>
  <c r="BK40" i="45" s="1"/>
  <c r="BJ40" i="45" s="1"/>
  <c r="BI40" i="45" s="1"/>
  <c r="BH4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<sst xmlns="http://schemas.openxmlformats.org/spreadsheetml/2006/main" count="6764" uniqueCount="1521">
  <si>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</si>
  <si>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</si>
  <si>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</si>
  <si>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</si>
  <si>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</si>
  <si>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</si>
  <si>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</si>
  <si>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</si>
  <si>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</si>
  <si>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</si>
  <si>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</si>
  <si>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</si>
  <si>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</si>
  <si>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</si>
  <si>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</si>
  <si>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</si>
  <si>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</si>
  <si>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</si>
  <si>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</si>
  <si>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</si>
  <si>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</si>
  <si>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</si>
  <si>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</si>
  <si>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</si>
  <si>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</si>
  <si>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</si>
  <si>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</si>
  <si>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</si>
  <si>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</si>
  <si>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</si>
  <si>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</si>
  <si>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</si>
  <si>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</si>
  <si>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</si>
  <si>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</si>
  <si>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</si>
  <si>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</si>
  <si>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</si>
  <si>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</si>
  <si>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</si>
  <si>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</si>
  <si>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</si>
  <si>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</si>
  <si>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</si>
  <si>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</si>
  <si>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</si>
  <si>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</si>
  <si>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</si>
  <si>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</si>
  <si>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</si>
  <si>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</si>
  <si>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</si>
  <si>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</si>
  <si>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</si>
  <si>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</si>
  <si>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</si>
  <si>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</si>
  <si>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</si>
  <si>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</si>
  <si>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</si>
  <si>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</si>
  <si>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</si>
  <si>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</si>
  <si>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</si>
  <si>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</si>
  <si>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</si>
  <si>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</si>
  <si>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</si>
  <si>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</si>
  <si>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</si>
  <si>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</si>
  <si>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</si>
  <si>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</si>
  <si>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</si>
  <si>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</si>
  <si>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</si>
  <si>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</si>
  <si>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</si>
  <si>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</si>
  <si>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</si>
  <si>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</si>
  <si>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</si>
  <si>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</si>
  <si>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</si>
  <si>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</si>
  <si>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</si>
  <si>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</si>
  <si>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</si>
  <si>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</si>
  <si>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</si>
  <si>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</si>
  <si>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</si>
  <si>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</si>
  <si>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</si>
  <si>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</si>
  <si>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</si>
  <si>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</si>
  <si>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</si>
  <si>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</si>
  <si>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</si>
  <si>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</si>
  <si>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</si>
  <si>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</si>
  <si>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</si>
  <si>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</si>
  <si>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</si>
  <si>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</si>
  <si>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</si>
  <si>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</si>
  <si>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</si>
  <si>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</si>
  <si>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</si>
  <si>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</si>
  <si>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</si>
  <si>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</si>
  <si>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</si>
  <si>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</si>
  <si>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</si>
  <si>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</si>
  <si>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</si>
  <si>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</si>
  <si>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</si>
  <si>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</si>
  <si>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</si>
  <si>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</si>
  <si>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</si>
  <si>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</si>
  <si>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</si>
  <si>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</si>
  <si>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</si>
  <si>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</si>
  <si>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</si>
  <si>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</si>
  <si>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</si>
  <si>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</si>
  <si>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</si>
  <si>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</si>
  <si>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</si>
  <si>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</si>
  <si>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</si>
  <si>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</si>
  <si>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</si>
  <si>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</si>
  <si>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</si>
  <si>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</si>
  <si>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</si>
  <si>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</si>
  <si>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</si>
  <si>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</si>
  <si>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</si>
  <si>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</si>
  <si>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</si>
  <si>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</si>
  <si>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</si>
  <si>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</si>
  <si>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</si>
  <si>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</si>
  <si>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</si>
  <si>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</si>
  <si>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</si>
  <si>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</si>
  <si>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</si>
  <si>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</si>
  <si>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</si>
  <si>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</si>
  <si>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</si>
  <si>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</si>
  <si>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</si>
  <si>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</si>
  <si>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</si>
  <si>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</si>
  <si>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</si>
  <si>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</si>
  <si>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</si>
  <si>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</si>
  <si>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</si>
  <si>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</si>
  <si>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</si>
  <si>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</si>
  <si>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</si>
  <si>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</si>
  <si>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</si>
  <si>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</si>
  <si>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</si>
  <si>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</si>
  <si>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</si>
  <si>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</si>
  <si>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</si>
  <si>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</si>
  <si>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</si>
  <si>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</si>
  <si>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</si>
  <si>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</si>
  <si>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</si>
  <si>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</si>
  <si>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</si>
  <si>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</si>
  <si>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</si>
  <si>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</si>
  <si>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</si>
  <si>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</si>
  <si>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</si>
  <si>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</si>
  <si>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</si>
  <si>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</si>
  <si>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</si>
  <si>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</si>
  <si>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</si>
  <si>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</si>
  <si>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</si>
  <si>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</si>
  <si>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</si>
  <si>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</si>
  <si>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</si>
  <si>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</si>
  <si>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</si>
  <si>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</si>
  <si>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</si>
  <si>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</si>
  <si>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</si>
  <si>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</si>
  <si>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</si>
  <si>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</si>
  <si>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</si>
  <si>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</si>
  <si>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</si>
  <si>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</si>
  <si>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</si>
  <si>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</si>
  <si>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</si>
  <si>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</si>
  <si>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</si>
  <si>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</si>
  <si>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</si>
  <si>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</si>
  <si>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</si>
  <si>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</si>
  <si>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</si>
  <si>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</si>
  <si>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</si>
  <si>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</si>
  <si>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</si>
  <si>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</si>
  <si>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</si>
  <si>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</si>
  <si>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</si>
  <si>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</si>
  <si>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</si>
  <si>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</si>
  <si>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</si>
  <si>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</si>
  <si>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</si>
  <si>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</si>
  <si>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</si>
  <si>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</si>
  <si>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</si>
  <si>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</si>
  <si>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</si>
  <si>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</si>
  <si>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</si>
  <si>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</si>
  <si>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</si>
  <si>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</si>
  <si>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</si>
  <si>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</si>
  <si>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</si>
  <si>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</si>
  <si>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</si>
  <si>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</si>
  <si>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</si>
  <si>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</si>
  <si>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</si>
  <si>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</si>
  <si>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</si>
  <si>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</si>
  <si>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</si>
  <si>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</si>
  <si>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</si>
  <si>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</si>
  <si>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</si>
  <si>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</si>
  <si>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</si>
  <si>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</si>
  <si>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</si>
  <si>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</si>
  <si>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</si>
  <si>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</si>
  <si>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</si>
  <si>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</si>
  <si>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</si>
  <si>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</si>
  <si>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</si>
  <si>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</si>
  <si>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</si>
  <si>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</si>
  <si>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</si>
  <si>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</si>
  <si>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</si>
  <si>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</si>
  <si>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</si>
  <si>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</si>
  <si>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</si>
  <si>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</si>
  <si>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</si>
  <si>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</si>
  <si>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</si>
  <si>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</si>
  <si>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</si>
  <si>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</si>
  <si>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</si>
  <si>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</si>
  <si>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</si>
  <si>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</si>
  <si>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</si>
  <si>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</si>
  <si>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</si>
  <si>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</si>
  <si>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</si>
  <si>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</si>
  <si>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</si>
  <si>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</si>
  <si>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</si>
  <si>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</si>
  <si>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</si>
  <si>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</si>
  <si>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</si>
  <si>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</si>
  <si>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</si>
  <si>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</si>
  <si>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</si>
  <si>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</si>
  <si>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</si>
  <si>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</si>
  <si>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</si>
  <si>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</si>
  <si>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</si>
  <si>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</si>
  <si>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</si>
  <si>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</si>
  <si>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</si>
  <si>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</si>
  <si>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</si>
  <si>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</si>
  <si>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</si>
  <si>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</si>
  <si>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</si>
  <si>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</si>
  <si>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</si>
  <si>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</si>
  <si>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</si>
  <si>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</si>
  <si>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</si>
  <si>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</si>
  <si>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</si>
  <si>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</si>
  <si>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</si>
  <si>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</si>
  <si>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</si>
  <si>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</si>
  <si>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</si>
  <si>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</si>
  <si>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</si>
  <si>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</si>
  <si>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</si>
  <si>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</si>
  <si>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</si>
  <si>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</si>
  <si>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</si>
  <si>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</si>
  <si>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</si>
  <si>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</si>
  <si>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</si>
  <si>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</si>
  <si>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</si>
  <si>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</si>
  <si>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</si>
  <si>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</si>
  <si>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</si>
  <si>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</si>
  <si>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</si>
  <si>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</si>
  <si>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</si>
  <si>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</si>
  <si>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</si>
  <si>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</si>
  <si>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</si>
  <si>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</si>
  <si>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</si>
  <si>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</si>
  <si>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</si>
  <si>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</si>
  <si>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</si>
  <si>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</si>
  <si>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</si>
  <si>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</si>
  <si>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</si>
  <si>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</si>
  <si>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</si>
  <si>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</si>
  <si>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</si>
  <si>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</si>
  <si>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</si>
  <si>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</si>
  <si>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</si>
  <si>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</si>
  <si>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</si>
  <si>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</si>
  <si>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</si>
  <si>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</si>
  <si>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</si>
  <si>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</si>
  <si>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</si>
  <si>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</si>
  <si>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</si>
  <si>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</si>
  <si>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</si>
  <si>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</si>
  <si>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</si>
  <si>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</si>
  <si>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</si>
  <si>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</si>
  <si>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</si>
  <si>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</si>
  <si>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</si>
  <si>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</si>
  <si>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</si>
  <si>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</si>
  <si>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</si>
  <si>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</si>
  <si>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</si>
  <si>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</si>
  <si>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</si>
  <si>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</si>
  <si>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</si>
  <si>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</si>
  <si>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</si>
  <si>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</si>
  <si>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</si>
  <si>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</si>
  <si>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</si>
  <si>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</si>
  <si>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</si>
  <si>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</si>
  <si>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</si>
  <si>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</si>
  <si>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</si>
  <si>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</si>
  <si>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</si>
  <si>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</si>
  <si>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</si>
  <si>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</si>
  <si>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</si>
  <si>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</si>
  <si>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</si>
  <si>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</si>
  <si>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</si>
  <si>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</si>
  <si>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</si>
  <si>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</si>
  <si>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</si>
  <si>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</si>
  <si>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</si>
  <si>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</si>
  <si>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</si>
  <si>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</si>
  <si>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</si>
  <si>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</si>
  <si>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</si>
  <si>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</si>
  <si>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</si>
  <si>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</si>
  <si>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</si>
  <si>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</si>
  <si>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</si>
  <si>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</si>
  <si>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</si>
  <si>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</si>
  <si>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</si>
  <si>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</si>
  <si>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</si>
  <si>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</si>
  <si>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</si>
  <si>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</si>
  <si>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</si>
  <si>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</si>
  <si>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</si>
  <si>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</si>
  <si>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</si>
  <si>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</si>
  <si>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</si>
  <si>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</si>
  <si>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</si>
  <si>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</si>
  <si>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</si>
  <si>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</si>
  <si>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</si>
  <si>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</si>
  <si>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</si>
  <si>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</si>
  <si>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</si>
  <si>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</si>
  <si>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</si>
  <si>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</si>
  <si>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</si>
  <si>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</si>
  <si>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</si>
  <si>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</si>
  <si>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</si>
  <si>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</si>
  <si>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</si>
  <si>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</si>
  <si>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</si>
  <si>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</si>
  <si>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</si>
  <si>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</si>
  <si>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</si>
  <si>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</si>
  <si>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</si>
  <si>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</si>
  <si>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</si>
  <si>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</si>
  <si>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</si>
  <si>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</si>
  <si>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</si>
  <si>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</si>
  <si>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</si>
  <si>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</si>
  <si>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</si>
  <si>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</si>
  <si>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</si>
  <si>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</si>
  <si>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</si>
  <si>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</si>
  <si>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</si>
  <si>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</si>
  <si>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</si>
  <si>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</si>
  <si>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</si>
  <si>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</si>
  <si>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</si>
  <si>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</si>
  <si>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</si>
  <si>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</si>
  <si>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</si>
  <si>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</si>
  <si>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</si>
  <si>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</si>
  <si>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</si>
  <si>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</si>
  <si>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</si>
  <si>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</si>
  <si>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</si>
  <si>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</si>
  <si>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</si>
  <si>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</si>
  <si>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</si>
  <si>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</si>
  <si>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</si>
  <si>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</si>
  <si>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</si>
  <si>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</si>
  <si>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</si>
  <si>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</si>
  <si>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</si>
  <si>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</si>
  <si>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</si>
  <si>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</si>
  <si>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</si>
  <si>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</si>
  <si>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</si>
  <si>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</si>
  <si>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</si>
  <si>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</si>
  <si>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</si>
  <si>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</si>
  <si>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</si>
  <si>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</si>
  <si>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</si>
  <si>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</si>
  <si>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</si>
  <si>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</si>
  <si>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</si>
  <si>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</si>
  <si>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</si>
  <si>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</si>
  <si>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</si>
  <si>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</si>
  <si>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</si>
  <si>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</si>
  <si>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</si>
  <si>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</si>
  <si>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</si>
  <si>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</si>
  <si>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</si>
  <si>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</si>
  <si>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</si>
  <si>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</si>
  <si>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</si>
  <si>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</si>
  <si>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</si>
  <si>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</si>
  <si>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</si>
  <si>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</si>
  <si>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</si>
  <si>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</si>
  <si>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</si>
  <si>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</si>
  <si>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</si>
  <si>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</si>
  <si>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</si>
  <si>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</si>
  <si>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</si>
  <si>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</si>
  <si>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</si>
  <si>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</si>
  <si>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</si>
  <si>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</si>
  <si>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</si>
  <si>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</si>
  <si>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</si>
  <si>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</si>
  <si>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</si>
  <si>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</si>
  <si>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</si>
  <si>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</si>
  <si>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</si>
  <si>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</si>
  <si>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</si>
  <si>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</si>
  <si>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</si>
  <si>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</si>
  <si>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</si>
  <si>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</si>
  <si>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</si>
  <si>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</si>
  <si>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</si>
  <si>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</si>
  <si>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</si>
  <si>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</si>
  <si>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</si>
  <si>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</si>
  <si>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</si>
  <si>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</si>
  <si>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</si>
  <si>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</si>
  <si>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</si>
  <si>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</si>
  <si>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</si>
  <si>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</si>
  <si>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</si>
  <si>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</si>
  <si>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</si>
  <si>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</si>
  <si>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</si>
  <si>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</si>
  <si>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</si>
  <si>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</si>
  <si>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</si>
  <si>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</si>
  <si>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</si>
  <si>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</si>
  <si>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</si>
  <si>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</si>
  <si>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</si>
  <si>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</si>
  <si>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</si>
  <si>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</si>
  <si>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</si>
  <si>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</si>
  <si>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</si>
  <si>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</si>
  <si>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</si>
  <si>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</si>
  <si>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</si>
  <si>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</si>
  <si>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</si>
  <si>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</si>
  <si>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</si>
  <si>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</si>
  <si>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</si>
  <si>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</si>
  <si>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</si>
  <si>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</si>
  <si>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</si>
  <si>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</si>
  <si>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</si>
  <si>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</si>
  <si>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</si>
  <si>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</si>
  <si>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</si>
  <si>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</si>
  <si>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</si>
  <si>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</si>
  <si>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</si>
  <si>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</si>
  <si>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</si>
  <si>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</si>
  <si>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</si>
  <si>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</si>
  <si>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</si>
  <si>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</si>
  <si>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</si>
  <si>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</si>
  <si>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</si>
  <si>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</si>
  <si>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</si>
  <si>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</si>
  <si>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</si>
  <si>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</si>
  <si>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</si>
  <si>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</si>
  <si>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</si>
  <si>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</si>
  <si>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</si>
  <si>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</si>
  <si>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</si>
  <si>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</si>
  <si>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</si>
  <si>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</si>
  <si>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</si>
  <si>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</si>
  <si>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</si>
  <si>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</si>
  <si>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</si>
  <si>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</si>
  <si>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</si>
  <si>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</si>
  <si>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</si>
  <si>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</si>
  <si>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</si>
  <si>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</si>
  <si>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</si>
  <si>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</si>
  <si>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</si>
  <si>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</si>
  <si>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</si>
  <si>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</si>
  <si>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</si>
  <si>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</si>
  <si>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</si>
  <si>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</si>
  <si>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</si>
  <si>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</si>
  <si>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</si>
  <si>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</si>
  <si>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</si>
  <si>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</si>
  <si>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</si>
  <si>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</si>
  <si>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</si>
  <si>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</si>
  <si>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</si>
  <si>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</si>
  <si>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</si>
  <si>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</si>
  <si>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</si>
  <si>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</si>
  <si>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</si>
  <si>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</si>
  <si>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</si>
  <si>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</si>
  <si>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</si>
  <si>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</si>
  <si>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</si>
  <si>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</si>
  <si>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</si>
  <si>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</si>
  <si>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</si>
  <si>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</si>
  <si>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</si>
  <si>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</si>
  <si>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</si>
  <si>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</si>
  <si>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</si>
  <si>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</si>
  <si>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</si>
  <si>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</si>
  <si>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</si>
  <si>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</si>
  <si>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</si>
  <si>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</si>
  <si>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</si>
  <si>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</si>
  <si>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</si>
  <si>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</si>
  <si>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</si>
  <si>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</si>
  <si>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</si>
  <si>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</si>
  <si>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</si>
  <si>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</si>
  <si>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</si>
  <si>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</si>
  <si>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</si>
  <si>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</si>
  <si>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</si>
  <si>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</si>
  <si>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</si>
  <si>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</si>
  <si>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</si>
  <si>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</si>
  <si>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</si>
  <si>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</si>
  <si>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</si>
  <si>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</si>
  <si>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</si>
  <si>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</si>
  <si>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</si>
  <si>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</si>
  <si>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</si>
  <si>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</si>
  <si>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</si>
  <si>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</si>
  <si>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</si>
  <si>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</si>
  <si>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</si>
  <si>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</si>
  <si>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</si>
  <si>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</si>
  <si>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</si>
  <si>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</si>
  <si>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</si>
  <si>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</si>
  <si>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</si>
  <si>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</si>
  <si>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</si>
  <si>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</si>
  <si>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</si>
  <si>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</si>
  <si>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</si>
  <si>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</si>
  <si>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</si>
  <si>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</si>
  <si>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</si>
  <si>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</si>
  <si>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</si>
  <si>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</si>
  <si>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</si>
  <si>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</si>
  <si>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</si>
  <si>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</si>
  <si>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</si>
  <si>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</si>
  <si>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</si>
  <si>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</si>
  <si>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</si>
  <si>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</si>
  <si>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</si>
  <si>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</si>
  <si>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</si>
  <si>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</si>
  <si>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</si>
  <si>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</si>
  <si>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</si>
  <si>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</si>
  <si>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</si>
  <si>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</si>
  <si>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</si>
  <si>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</si>
  <si>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</si>
  <si>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</si>
  <si>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</si>
  <si>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</si>
  <si>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</si>
  <si>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</si>
  <si>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</si>
  <si>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</si>
  <si>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</si>
  <si>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</si>
  <si>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</si>
  <si>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</si>
  <si>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</si>
  <si>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</si>
  <si>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</si>
  <si>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</si>
  <si>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</si>
  <si>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</si>
  <si>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</si>
  <si>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</si>
  <si>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</si>
  <si>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</si>
  <si>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</si>
  <si>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</si>
  <si>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</si>
  <si>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</si>
  <si>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</si>
  <si>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</si>
  <si>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</si>
  <si>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</si>
  <si>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</si>
  <si>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</si>
  <si>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</si>
  <si>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</si>
  <si>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</si>
  <si>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</si>
  <si>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</si>
  <si>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</si>
  <si>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</si>
  <si>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</si>
  <si>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</si>
  <si>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</si>
  <si>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</si>
  <si>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</si>
  <si>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</si>
  <si>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</si>
  <si>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</si>
  <si>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</si>
  <si>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</si>
  <si>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</si>
  <si>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</si>
  <si>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</si>
  <si>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</si>
  <si>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</si>
  <si>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</si>
  <si>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</si>
  <si>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</si>
  <si>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</si>
  <si>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</si>
  <si>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</si>
  <si>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</si>
  <si>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</si>
  <si>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</si>
  <si>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</si>
  <si>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</si>
  <si>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</si>
  <si>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</si>
  <si>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</si>
  <si>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</si>
  <si>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</si>
  <si>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</si>
  <si>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</si>
  <si>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</si>
  <si>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</si>
  <si>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</si>
  <si>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</si>
  <si>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</si>
  <si>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</si>
  <si>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</si>
  <si>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</si>
  <si>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</si>
  <si>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</si>
  <si>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</si>
  <si>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</si>
  <si>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</si>
  <si>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</si>
  <si>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</si>
  <si>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</si>
  <si>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</si>
  <si>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</si>
  <si>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</si>
  <si>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</si>
  <si>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</si>
  <si>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</si>
  <si>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</si>
  <si>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</si>
  <si>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</si>
  <si>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</si>
  <si>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</si>
  <si>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</si>
  <si>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</si>
  <si>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</si>
  <si>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</si>
  <si>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</si>
  <si>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</si>
  <si>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</si>
  <si>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</si>
  <si>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</si>
  <si>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</si>
  <si>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</si>
  <si>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</si>
  <si>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</si>
  <si>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</si>
  <si>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</si>
  <si>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</si>
  <si>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</si>
  <si>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</si>
  <si>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</si>
  <si>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</si>
  <si>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</si>
  <si>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</si>
  <si>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</si>
  <si>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</si>
  <si>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</si>
  <si>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</si>
  <si>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</si>
  <si>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</si>
  <si>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</si>
  <si>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</si>
  <si>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</si>
  <si>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</si>
  <si>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</si>
  <si>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</si>
  <si>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</si>
  <si>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</si>
  <si>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</si>
  <si>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</si>
  <si>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</si>
  <si>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</si>
  <si>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</si>
  <si>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</si>
  <si>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</si>
  <si>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</si>
  <si>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</si>
  <si>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</si>
  <si>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</si>
  <si>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</si>
  <si>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</si>
  <si>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</si>
  <si>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</si>
  <si>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</si>
  <si>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</si>
  <si>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</si>
  <si>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</si>
  <si>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</si>
  <si>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</si>
  <si>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</si>
  <si>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</si>
  <si>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</si>
  <si>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</si>
  <si>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</si>
  <si>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</si>
  <si>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</si>
  <si>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</si>
  <si>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</si>
  <si>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</si>
  <si>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</si>
  <si>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</si>
  <si>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</si>
  <si>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</si>
  <si>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</si>
  <si>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</si>
  <si>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</si>
  <si>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</si>
  <si>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</si>
  <si>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</si>
  <si>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</si>
  <si>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</si>
  <si>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</si>
  <si>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</si>
  <si>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</si>
  <si>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</si>
  <si>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</si>
  <si>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</si>
  <si>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</si>
  <si>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</si>
  <si>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</si>
  <si>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</si>
  <si>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</si>
  <si>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</si>
  <si>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</si>
  <si>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</si>
  <si>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</si>
  <si>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</si>
  <si>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</si>
  <si>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</si>
  <si>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</si>
  <si>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</si>
  <si>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</si>
  <si>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</si>
  <si>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</si>
  <si>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</si>
  <si>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</si>
  <si>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</si>
  <si>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</si>
  <si>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</si>
  <si>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</si>
  <si>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</si>
  <si>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</si>
  <si>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</si>
  <si>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</si>
  <si>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</si>
  <si>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</si>
  <si>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</si>
  <si>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</si>
  <si>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</si>
  <si>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</si>
  <si>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</si>
  <si>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</si>
  <si>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</si>
  <si>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</si>
  <si>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</si>
  <si>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</si>
  <si>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</si>
  <si>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</si>
  <si>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</si>
  <si>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</si>
  <si>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</si>
  <si>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</si>
  <si>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</si>
  <si>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</si>
  <si>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</si>
  <si>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</si>
  <si>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</si>
  <si>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</si>
  <si>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</si>
  <si>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</si>
  <si>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</si>
  <si>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</si>
  <si>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</si>
  <si>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</si>
  <si>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</si>
  <si>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</si>
  <si>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</si>
  <si>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</si>
  <si>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</si>
  <si>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</si>
  <si>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</si>
  <si>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</si>
  <si>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</si>
  <si>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</si>
  <si>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</si>
  <si>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</si>
  <si>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</si>
  <si>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</si>
  <si>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</si>
  <si>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</si>
  <si>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</si>
  <si>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</si>
  <si>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</si>
  <si>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</si>
  <si>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</si>
  <si>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</si>
  <si>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</si>
  <si>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</si>
  <si>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</si>
  <si>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</si>
  <si>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</si>
  <si>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</si>
  <si>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</si>
  <si>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</si>
  <si>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</si>
  <si>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</si>
  <si>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</si>
  <si>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</si>
  <si>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</si>
  <si>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</si>
  <si>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</si>
  <si>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</si>
  <si>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</si>
  <si>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</si>
  <si>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</si>
  <si>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</si>
  <si>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</si>
  <si>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</si>
  <si>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</si>
  <si>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</si>
  <si>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</si>
  <si>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</si>
  <si>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</si>
  <si>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</si>
  <si>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</si>
  <si>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</si>
  <si>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</si>
  <si>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</si>
  <si>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</si>
  <si>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</si>
  <si>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</si>
  <si>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</si>
  <si>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</si>
  <si>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</si>
  <si>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</si>
  <si>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</si>
  <si>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</si>
  <si>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</si>
  <si>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</si>
  <si>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</si>
  <si>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</si>
  <si>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</si>
  <si>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</si>
  <si>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</si>
  <si>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</si>
  <si>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</si>
  <si>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</si>
  <si>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</si>
  <si>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</si>
  <si>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</si>
  <si>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</si>
  <si>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</si>
  <si>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</si>
  <si>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</si>
  <si>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</si>
  <si>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</si>
  <si>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</si>
  <si>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</si>
  <si>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</si>
  <si>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</si>
  <si>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</si>
  <si>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</si>
  <si>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</si>
  <si>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</si>
  <si>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</si>
  <si>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</si>
  <si>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</si>
  <si>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</si>
  <si>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</si>
  <si>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</si>
  <si>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</si>
  <si>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</si>
  <si>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</si>
  <si>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</si>
  <si>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</si>
  <si>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</si>
  <si>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</si>
  <si>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</si>
  <si>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</si>
  <si>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</si>
  <si>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</si>
  <si>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</si>
  <si>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</si>
  <si>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</si>
  <si>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</si>
  <si>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</si>
  <si>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</si>
  <si>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</si>
  <si>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</si>
  <si>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</si>
  <si>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</si>
  <si>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</si>
  <si>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</si>
  <si>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</si>
  <si>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</si>
  <si>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</si>
  <si>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</si>
  <si>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</si>
  <si>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</si>
  <si>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</si>
  <si>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</si>
  <si>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</si>
  <si>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</si>
  <si>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</si>
  <si>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</si>
  <si>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</si>
  <si>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</si>
  <si>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</si>
  <si>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</si>
  <si>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</si>
  <si>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</si>
  <si>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</si>
  <si>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</si>
  <si>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</si>
  <si>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</si>
  <si>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</si>
  <si>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</si>
  <si>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</si>
  <si>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</si>
  <si>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</si>
  <si>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</si>
  <si>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</si>
  <si>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</si>
  <si>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</si>
  <si>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</si>
  <si>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</si>
  <si>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</si>
  <si>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</si>
  <si>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</si>
  <si>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</si>
  <si>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</si>
  <si>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</si>
  <si>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</si>
  <si>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</si>
  <si>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</si>
  <si>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</si>
  <si>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</si>
  <si>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</si>
  <si>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</si>
  <si>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</si>
  <si>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</si>
  <si>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</si>
  <si>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</si>
  <si>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</si>
  <si>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</si>
  <si>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</si>
  <si>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</si>
  <si>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</si>
  <si>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</si>
  <si>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</si>
  <si>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</si>
  <si>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</si>
  <si>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</si>
  <si>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</si>
  <si>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</si>
  <si>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</si>
  <si>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</si>
  <si>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</si>
  <si>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</si>
  <si>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</si>
  <si>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</si>
  <si>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</si>
  <si>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</si>
  <si>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</si>
  <si>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</si>
  <si>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</si>
  <si>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</si>
  <si>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</si>
  <si>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</si>
  <si>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</si>
  <si>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</si>
  <si>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</si>
  <si>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</si>
  <si>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</si>
  <si>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</si>
  <si>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</si>
  <si>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</si>
  <si>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</si>
  <si>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</si>
  <si>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</si>
  <si>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</si>
  <si>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</si>
  <si>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</si>
  <si>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</si>
  <si>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</si>
  <si>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</si>
  <si>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</si>
  <si>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</si>
  <si>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</si>
  <si>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</si>
  <si>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</si>
  <si>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</si>
  <si>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</si>
  <si>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</si>
  <si>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</si>
  <si>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</si>
  <si>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</si>
  <si>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</si>
  <si>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</si>
  <si>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</si>
  <si>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</si>
  <si>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</si>
  <si>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</si>
  <si>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</si>
  <si>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</si>
  <si>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</si>
  <si>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</si>
  <si>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</si>
  <si>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</si>
  <si>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</si>
  <si>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</si>
  <si>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</si>
  <si>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</si>
  <si>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</si>
  <si>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</si>
  <si>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</si>
  <si>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</si>
  <si>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</si>
  <si>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</si>
  <si>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</si>
  <si>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</si>
  <si>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</si>
  <si>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</si>
  <si>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</si>
  <si>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</si>
  <si>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</si>
  <si>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</si>
  <si>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</si>
  <si>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</si>
  <si>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</si>
  <si>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</si>
  <si>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</si>
  <si>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</si>
  <si>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</si>
  <si>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</si>
  <si>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</si>
  <si>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</si>
  <si>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</si>
  <si>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</si>
  <si>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</si>
  <si>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</si>
  <si>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</si>
  <si>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</si>
  <si>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</si>
  <si>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</si>
  <si>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</si>
  <si>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</si>
  <si>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</si>
  <si>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</si>
  <si>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</si>
  <si>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</si>
  <si>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</si>
  <si>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</si>
  <si>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</si>
  <si>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</si>
  <si>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</si>
  <si>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</si>
  <si>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</si>
  <si>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</si>
  <si>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</si>
  <si>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</si>
  <si>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</si>
  <si>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</si>
  <si>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</si>
  <si>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</si>
  <si>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</si>
  <si>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</si>
  <si>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</si>
  <si>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</si>
  <si>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</si>
  <si>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</si>
  <si>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</si>
  <si>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</si>
  <si>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</si>
  <si>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</si>
  <si>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</si>
  <si>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</si>
  <si>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</si>
  <si>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</si>
  <si>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</si>
  <si>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</si>
  <si>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</si>
  <si>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</si>
  <si>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</si>
  <si>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</si>
  <si>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</si>
  <si>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</si>
  <si>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</si>
  <si>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</si>
  <si>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</si>
  <si>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</si>
  <si>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</si>
  <si>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</si>
  <si>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</si>
  <si>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</si>
  <si>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</si>
  <si>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</si>
  <si>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</si>
  <si>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</si>
  <si>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</si>
  <si>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</si>
  <si>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</si>
  <si>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</si>
  <si>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</si>
  <si>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</si>
  <si>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</si>
  <si>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</si>
  <si>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</si>
  <si>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</si>
  <si>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</si>
  <si>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</si>
  <si>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</si>
  <si>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</si>
  <si>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</si>
  <si>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</si>
  <si>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</si>
  <si>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</si>
  <si>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</si>
  <si>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</si>
  <si>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</si>
  <si>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</si>
  <si>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</si>
  <si>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</si>
  <si>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</si>
  <si>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</si>
  <si>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</si>
  <si>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</si>
  <si>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</si>
  <si>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</si>
  <si>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</si>
  <si>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</si>
  <si>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</si>
  <si>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</si>
  <si>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</si>
  <si>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</si>
  <si>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</si>
  <si>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</si>
  <si>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</si>
  <si>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</si>
  <si>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</si>
  <si>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</si>
  <si>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</si>
  <si>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</si>
  <si>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</si>
  <si>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</si>
  <si>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</si>
  <si>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</si>
  <si>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</si>
  <si>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</si>
  <si>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</si>
  <si>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</si>
  <si>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</si>
  <si>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</si>
  <si>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</si>
  <si>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</si>
  <si>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</si>
  <si>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</si>
  <si>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</si>
  <si>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</si>
  <si>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</si>
  <si>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</si>
  <si>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</si>
  <si>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</si>
  <si>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</si>
  <si>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</si>
  <si>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</si>
  <si>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</si>
  <si>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</si>
  <si>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</si>
  <si>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</si>
  <si>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</si>
  <si>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</si>
  <si>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</si>
  <si>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</si>
  <si>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</si>
  <si>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</si>
  <si>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</si>
  <si>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</si>
  <si>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</si>
  <si>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</si>
  <si>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</si>
  <si>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</si>
  <si>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</si>
  <si>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</si>
  <si>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</si>
  <si>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</si>
  <si>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</si>
  <si>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</si>
  <si>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</si>
  <si>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</si>
  <si>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sebastiaan jansen</t>
  </si>
  <si>
    <t>mbappe</t>
  </si>
  <si>
    <t>kane</t>
  </si>
  <si>
    <t>yamal</t>
  </si>
  <si>
    <t>olise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</si>
</sst>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2"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P.3 (2)</v>
      </c>
      <c r="G4" s="16"/>
      <c r="H4" s="16" t="str">
        <f t="shared" ref="H4:H9" ca="1" si="3">IF(D4="Pendiente","-",INDEX($BZ$6:$BZ$53,MATCH($AA4,$BD$6:$BD$53,0)))</f>
        <v>-</v>
      </c>
      <c r="I4" s="16" t="str">
        <f t="shared" ref="I4:I9" ca="1" si="4">IF(D4="Pendiente","-",INDEX($BZ$6:$BZ$53,MATCH($AF4,$BD$6:$BD$53,0)))</f>
        <v>P.3 (2)</v>
      </c>
      <c r="J4" s="16"/>
      <c r="K4" s="16" t="str">
        <f t="shared" ref="K4:K9" ca="1" si="5">IF(D4="Pendiente","-",INDEX($CE$6:$CE$53,MATCH($AA4,$BD$6:$BD$53,0)))</f>
        <v>-</v>
      </c>
      <c r="L4" s="16" t="str">
        <f t="shared" ref="L4:L9" ca="1" si="6">IF(D4="Pendiente","-",INDEX($CE$6:$CE$53,MATCH($AF4,$BD$6:$BD$53,0)))</f>
        <v>P.3 (2)</v>
      </c>
      <c r="M4" s="16"/>
      <c r="N4" s="16" t="str">
        <f t="shared" ref="N4:N9" ca="1" si="7">IF(D4="Pendiente","-",INDEX($CH$6:$CH$53,MATCH($AA4,$BD$6:$BD$53,0)))</f>
        <v>-</v>
      </c>
      <c r="O4" s="16" t="str">
        <f t="shared" ref="O4:O9" ca="1" si="8">IF(D4="Pendiente","-",INDEX($CH$6:$CH$53,MATCH($AF4,$BD$6:$BD$53,0)))</f>
        <v>P.3 (2)</v>
      </c>
      <c r="P4" s="16"/>
      <c r="Q4" s="16" t="str">
        <f t="shared" ref="Q4:Q9" ca="1" si="9">IF(D4="Pendiente","-",INDEX($CN$6:$CN$53,MATCH($AA4,$BD$6:$BD$53,0)))</f>
        <v>-</v>
      </c>
      <c r="R4" s="16" t="str">
        <f t="shared" ref="R4:R9" ca="1" si="10">IF(D4="Pendiente","-",INDEX($CN$6:$CN$53,MATCH($AF4,$BD$6:$BD$53,0)))</f>
        <v>P.3 (2)</v>
      </c>
      <c r="S4" s="16"/>
      <c r="T4" s="16" t="str">
        <f t="shared" ref="T4:T9" ca="1" si="11">IF(D4="Pendiente","-",INDEX($CS$6:$CS$53,MATCH($AA4,$BD$6:$BD$53,0)))</f>
        <v>-</v>
      </c>
      <c r="U4" s="16" t="str">
        <f t="shared" ref="U4:U9" ca="1" si="12">IF(D4="Pendiente","-",INDEX($CS$6:$CS$53,MATCH($AF4,$BD$6:$BD$53,0)))</f>
        <v>P.3 (2)</v>
      </c>
      <c r="V4" s="17"/>
      <c r="W4" s="630" t="s">
        <v>0</v>
      </c>
      <c r="X4" s="24">
        <f ca="1">Horarios!C4</f>
        <v>46184.875</v>
      </c>
      <c r="Y4" s="25">
        <f ca="1">Horarios!C4</f>
        <v>46184.875</v>
      </c>
      <c r="Z4" s="26" t="str">
        <f>Idiomas!D61</f>
        <v>R1</v>
      </c>
      <c r="AA4" s="27" t="str">
        <f ca="1">+A5</f>
        <v>Mexico</v>
      </c>
      <c r="AB4" s="49" t="e" cm="1" vm="1">
        <f t="array" aca="1" ref="AB4" ca="1">Ver_flag_local</f>
        <v>#VALUE!</v>
      </c>
      <c r="AC4" s="50">
        <v>3</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Local</v>
      </c>
      <c r="E5" s="16" t="str">
        <f t="shared" ca="1" si="1"/>
        <v>-</v>
      </c>
      <c r="F5" s="16" t="str">
        <f t="shared" ca="1" si="2"/>
        <v>P.3 (2)</v>
      </c>
      <c r="G5" s="16"/>
      <c r="H5" s="16" t="str">
        <f t="shared" ca="1" si="3"/>
        <v>-</v>
      </c>
      <c r="I5" s="16" t="str">
        <f t="shared" ca="1" si="4"/>
        <v>P.3 (2)</v>
      </c>
      <c r="J5" s="16"/>
      <c r="K5" s="16" t="str">
        <f t="shared" ca="1" si="5"/>
        <v>-</v>
      </c>
      <c r="L5" s="16" t="str">
        <f t="shared" ca="1" si="6"/>
        <v>P.3 (2)</v>
      </c>
      <c r="M5" s="16"/>
      <c r="N5" s="16" t="str">
        <f t="shared" ca="1" si="7"/>
        <v>-</v>
      </c>
      <c r="O5" s="16" t="str">
        <f t="shared" ca="1" si="8"/>
        <v>P.3 (2)</v>
      </c>
      <c r="P5" s="16"/>
      <c r="Q5" s="16" t="str">
        <f t="shared" ca="1" si="9"/>
        <v>-</v>
      </c>
      <c r="R5" s="16" t="str">
        <f t="shared" ca="1" si="10"/>
        <v>P.3 (2)</v>
      </c>
      <c r="S5" s="16"/>
      <c r="T5" s="16" t="str">
        <f t="shared" ca="1" si="11"/>
        <v>-</v>
      </c>
      <c r="U5" s="16" t="str">
        <f t="shared" ca="1" si="12"/>
        <v>P.3 (2)</v>
      </c>
      <c r="V5" s="17"/>
      <c r="W5" s="630"/>
      <c r="X5" s="24">
        <f ca="1">Horarios!C5</f>
        <v>46185.166666666664</v>
      </c>
      <c r="Y5" s="25">
        <f ca="1">Horarios!C5</f>
        <v>46185.166666666664</v>
      </c>
      <c r="Z5" s="26" t="str">
        <f>$Z$4</f>
        <v>R1</v>
      </c>
      <c r="AA5" s="27" t="str">
        <f ca="1">A7</f>
        <v>South Korea</v>
      </c>
      <c r="AB5" s="49" t="e" cm="1" vm="3">
        <f t="array" aca="1" ref="AB5" ca="1">Ver_flag_local</f>
        <v>#VALUE!</v>
      </c>
      <c r="AC5" s="50">
        <v>3</v>
      </c>
      <c r="AD5" s="51">
        <v>0</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Empate</v>
      </c>
      <c r="E6" s="16" t="str">
        <f t="shared" ca="1" si="1"/>
        <v>P.3 (2)</v>
      </c>
      <c r="F6" s="16" t="str">
        <f t="shared" ca="1" si="2"/>
        <v>P.3 (2)</v>
      </c>
      <c r="G6" s="16"/>
      <c r="H6" s="16" t="str">
        <f t="shared" ca="1" si="3"/>
        <v>P.3 (2)</v>
      </c>
      <c r="I6" s="16" t="str">
        <f t="shared" ca="1" si="4"/>
        <v>P.3 (2)</v>
      </c>
      <c r="J6" s="16"/>
      <c r="K6" s="16" t="str">
        <f t="shared" ca="1" si="5"/>
        <v>P.3 (2)</v>
      </c>
      <c r="L6" s="16" t="str">
        <f t="shared" ca="1" si="6"/>
        <v>P.3 (2)</v>
      </c>
      <c r="M6" s="16"/>
      <c r="N6" s="16" t="str">
        <f t="shared" ca="1" si="7"/>
        <v>P.3 (2)</v>
      </c>
      <c r="O6" s="16" t="str">
        <f t="shared" ca="1" si="8"/>
        <v>P.3 (2)</v>
      </c>
      <c r="P6" s="16"/>
      <c r="Q6" s="16" t="str">
        <f t="shared" ca="1" si="9"/>
        <v>P.3 (2)</v>
      </c>
      <c r="R6" s="16" t="str">
        <f t="shared" ca="1" si="10"/>
        <v>P.3 (2)</v>
      </c>
      <c r="S6" s="16"/>
      <c r="T6" s="16" t="str">
        <f t="shared" ca="1" si="11"/>
        <v>P.3 (2)</v>
      </c>
      <c r="U6" s="16" t="str">
        <f t="shared" ca="1" si="12"/>
        <v>P.3 (2)</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3">
        <f t="array" aca="1" ref="AK6" ca="1">Ver_flag_visit</f>
        <v>#VALUE!</v>
      </c>
      <c r="AL6" s="34" t="str">
        <f ca="1">IFERROR(INDEX($BD$6:$BD$53,MATCH(AI6,$BN$6:$BN$53,0)),"")</f>
        <v>South Korea</v>
      </c>
      <c r="AM6" s="35">
        <f t="shared" ref="AM6:AT9" ca="1" si="15">INDEX($BE$6:$BN$53,MATCH($AL6,$BD$6:$BD$53,0),MATCH(AM$5,$BE$5:$BN$5,0))</f>
        <v>9</v>
      </c>
      <c r="AN6" s="36">
        <f t="shared" ca="1" si="15"/>
        <v>3</v>
      </c>
      <c r="AO6" s="36">
        <f t="shared" ca="1" si="15"/>
        <v>3</v>
      </c>
      <c r="AP6" s="36">
        <f t="shared" ca="1" si="15"/>
        <v>0</v>
      </c>
      <c r="AQ6" s="36">
        <f t="shared" ca="1" si="15"/>
        <v>0</v>
      </c>
      <c r="AR6" s="36">
        <f t="shared" ca="1" si="15"/>
        <v>8</v>
      </c>
      <c r="AS6" s="36">
        <f t="shared" ca="1" si="15"/>
        <v>2</v>
      </c>
      <c r="AT6" s="41">
        <f t="shared" ca="1" si="15"/>
        <v>6</v>
      </c>
      <c r="AU6" s="330">
        <f ca="1">INDEX($DL$6:$DL$53,MATCH(AI6,$DP$6:$DP$53,0))</f>
        <v>1</v>
      </c>
      <c r="AV6" s="182" t="str">
        <f ca="1">INDEX($BD$6:$BD$53,MATCH(AI6,$BM$6:$BM$53,0))</f>
        <v>South Korea</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6</v>
      </c>
      <c r="BF6" s="16">
        <f ca="1">+BG6+BH6+BI6</f>
        <v>3</v>
      </c>
      <c r="BG6" s="16">
        <f t="shared" ref="BG6:BG53" ca="1" si="17">+COUNTIFS(FGLocal,BD6,Ganador,"Local")+COUNTIFS(FGVisitante,BD6,Ganador,"Visitante")</f>
        <v>2</v>
      </c>
      <c r="BH6" s="16">
        <f t="shared" ref="BH6:BH53" ca="1" si="18">+COUNTIFS(FGLocal,BD6,Ganador,"Empate")+COUNTIFS(FGVisitante,BD6,Ganador,"Empate")</f>
        <v>0</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8</v>
      </c>
      <c r="BK6" s="16">
        <f t="shared" ref="BK6:BK53" ca="1" si="21">+SUMIFS(FG_GolesLocal,FGVisitante,BD6,Ganador,"&lt;&gt;"&amp;"Pendiente",FG_GolesLocal,"&lt;&gt;"&amp;"",FG_GolesVisitante,"&lt;&gt;"&amp;"")+SUMIFS(FG_GolesVisitante,FGLocal,BD6,Ganador,"&lt;&gt;"&amp;"Pendiente",FG_GolesLocal,"&lt;&gt;"&amp;"",FG_GolesVisitante,"&lt;&gt;"&amp;"")</f>
        <v>5</v>
      </c>
      <c r="BL6" s="16">
        <f ca="1">+BJ6-BK6</f>
        <v>3</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6</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South Korea</v>
      </c>
    </row>
    <row r="7" spans="1:121" ht="15.9" customHeight="1">
      <c r="A7" s="16" t="str">
        <f ca="1">+Equipos!B4</f>
        <v>South Korea</v>
      </c>
      <c r="B7" s="16"/>
      <c r="C7" s="16"/>
      <c r="D7" s="16" t="str">
        <f t="shared" si="0"/>
        <v>Visitante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2</v>
      </c>
      <c r="AD7" s="51">
        <v>3</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6</v>
      </c>
      <c r="AN7" s="39">
        <f t="shared" ca="1" si="15"/>
        <v>3</v>
      </c>
      <c r="AO7" s="39">
        <f t="shared" ca="1" si="15"/>
        <v>2</v>
      </c>
      <c r="AP7" s="39">
        <f t="shared" ca="1" si="15"/>
        <v>0</v>
      </c>
      <c r="AQ7" s="39">
        <f t="shared" ca="1" si="15"/>
        <v>1</v>
      </c>
      <c r="AR7" s="39">
        <f t="shared" ca="1" si="15"/>
        <v>8</v>
      </c>
      <c r="AS7" s="39">
        <f t="shared" ca="1" si="15"/>
        <v>5</v>
      </c>
      <c r="AT7" s="43">
        <f t="shared" ca="1" si="15"/>
        <v>3</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2</v>
      </c>
      <c r="BK7" s="16">
        <f t="shared" ca="1" si="21"/>
        <v>6</v>
      </c>
      <c r="BL7" s="16">
        <f t="shared" ref="BL7:BL53" ca="1" si="42">+BJ7-BK7</f>
        <v>-4</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P.3 (2)</v>
      </c>
      <c r="BU7" s="16">
        <f t="shared" ca="1" si="24"/>
        <v>0</v>
      </c>
      <c r="BV7" s="16">
        <f t="shared" ca="1" si="25"/>
        <v>1</v>
      </c>
      <c r="BW7" s="16">
        <f t="shared" ca="1" si="26"/>
        <v>0</v>
      </c>
      <c r="BX7" s="16">
        <f ca="1">IF($BT7="-","-",BU7*3+BV7)</f>
        <v>1</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P.3 (2)</v>
      </c>
      <c r="CA7" s="16">
        <f t="shared" ca="1" si="27"/>
        <v>1</v>
      </c>
      <c r="CB7" s="16">
        <f t="shared" ca="1" si="28"/>
        <v>1</v>
      </c>
      <c r="CC7" s="16">
        <f ca="1">IF($BZ7="-","-",CA7-CB7)</f>
        <v>0</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P.3 (2)</v>
      </c>
      <c r="CF7" s="16">
        <f t="shared" ca="1" si="29"/>
        <v>1</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P.3 (2)</v>
      </c>
      <c r="CI7" s="16">
        <f t="shared" ca="1" si="30"/>
        <v>0</v>
      </c>
      <c r="CJ7" s="16">
        <f t="shared" ca="1" si="31"/>
        <v>1</v>
      </c>
      <c r="CK7" s="16">
        <f t="shared" ca="1" si="32"/>
        <v>0</v>
      </c>
      <c r="CL7" s="16">
        <f ca="1">IF($CH7="-","-",CI7*3+CJ7)</f>
        <v>1</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P.3 (2)</v>
      </c>
      <c r="CO7" s="16">
        <f t="shared" ca="1" si="33"/>
        <v>1</v>
      </c>
      <c r="CP7" s="16">
        <f t="shared" ca="1" si="34"/>
        <v>1</v>
      </c>
      <c r="CQ7" s="16">
        <f ca="1">IF($CN7="-","-",CO7-CP7)</f>
        <v>0</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P.3 (2)</v>
      </c>
      <c r="CT7" s="16">
        <f t="shared" ca="1" si="35"/>
        <v>1</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P.3 (2)</v>
      </c>
      <c r="CW7" s="16">
        <f t="shared" ca="1" si="36"/>
        <v>-4</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 customHeight="1">
      <c r="A8" s="16" t="str">
        <f ca="1">+Equipos!B5</f>
        <v>Czech Republic</v>
      </c>
      <c r="B8" s="16"/>
      <c r="C8" s="16"/>
      <c r="D8" s="16" t="str">
        <f t="shared" si="0"/>
        <v>Visitante</v>
      </c>
      <c r="E8" s="16" t="str">
        <f t="shared" ca="1" si="1"/>
        <v>P.3 (2)</v>
      </c>
      <c r="F8" s="16" t="str">
        <f t="shared" ca="1" si="2"/>
        <v>-</v>
      </c>
      <c r="G8" s="16"/>
      <c r="H8" s="16" t="str">
        <f t="shared" ca="1" si="3"/>
        <v>P.3 (2)</v>
      </c>
      <c r="I8" s="16" t="str">
        <f t="shared" ca="1" si="4"/>
        <v>-</v>
      </c>
      <c r="J8" s="16"/>
      <c r="K8" s="16" t="str">
        <f t="shared" ca="1" si="5"/>
        <v>P.3 (2)</v>
      </c>
      <c r="L8" s="16" t="str">
        <f t="shared" ca="1" si="6"/>
        <v>-</v>
      </c>
      <c r="M8" s="16"/>
      <c r="N8" s="16" t="str">
        <f t="shared" ca="1" si="7"/>
        <v>P.3 (2)</v>
      </c>
      <c r="O8" s="16" t="str">
        <f t="shared" ca="1" si="8"/>
        <v>-</v>
      </c>
      <c r="P8" s="16"/>
      <c r="Q8" s="16" t="str">
        <f t="shared" ca="1" si="9"/>
        <v>P.3 (2)</v>
      </c>
      <c r="R8" s="16" t="str">
        <f t="shared" ca="1" si="10"/>
        <v>-</v>
      </c>
      <c r="S8" s="16"/>
      <c r="T8" s="16" t="str">
        <f t="shared" ca="1" si="11"/>
        <v>P.3 (2)</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3</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1</v>
      </c>
      <c r="AN8" s="39">
        <f t="shared" ca="1" si="15"/>
        <v>3</v>
      </c>
      <c r="AO8" s="39">
        <f t="shared" ca="1" si="15"/>
        <v>0</v>
      </c>
      <c r="AP8" s="39">
        <f t="shared" ca="1" si="15"/>
        <v>1</v>
      </c>
      <c r="AQ8" s="39">
        <f t="shared" ca="1" si="15"/>
        <v>2</v>
      </c>
      <c r="AR8" s="39">
        <f t="shared" ca="1" si="15"/>
        <v>2</v>
      </c>
      <c r="AS8" s="39">
        <f t="shared" ca="1" si="15"/>
        <v>6</v>
      </c>
      <c r="AT8" s="43">
        <f t="shared" ca="1" si="15"/>
        <v>-4</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9</v>
      </c>
      <c r="BF8" s="16">
        <f t="shared" ca="1" si="41"/>
        <v>3</v>
      </c>
      <c r="BG8" s="16">
        <f t="shared" ca="1" si="17"/>
        <v>3</v>
      </c>
      <c r="BH8" s="16">
        <f t="shared" ca="1" si="18"/>
        <v>0</v>
      </c>
      <c r="BI8" s="16">
        <f t="shared" ca="1" si="19"/>
        <v>0</v>
      </c>
      <c r="BJ8" s="16">
        <f t="shared" ca="1" si="20"/>
        <v>8</v>
      </c>
      <c r="BK8" s="16">
        <f t="shared" ca="1" si="21"/>
        <v>2</v>
      </c>
      <c r="BL8" s="16">
        <f t="shared" ca="1" si="42"/>
        <v>6</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9</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 customHeight="1" thickBot="1">
      <c r="A9" s="16"/>
      <c r="B9" s="16"/>
      <c r="C9" s="16"/>
      <c r="D9" s="16" t="str">
        <f t="shared" si="0"/>
        <v>Visitante</v>
      </c>
      <c r="E9" s="16" t="str">
        <f t="shared" ca="1" si="1"/>
        <v>P.3 (2)</v>
      </c>
      <c r="F9" s="16" t="str">
        <f t="shared" ca="1" si="2"/>
        <v>-</v>
      </c>
      <c r="G9" s="16"/>
      <c r="H9" s="16" t="str">
        <f t="shared" ca="1" si="3"/>
        <v>P.3 (2)</v>
      </c>
      <c r="I9" s="16" t="str">
        <f t="shared" ca="1" si="4"/>
        <v>-</v>
      </c>
      <c r="J9" s="16"/>
      <c r="K9" s="16" t="str">
        <f t="shared" ca="1" si="5"/>
        <v>P.3 (2)</v>
      </c>
      <c r="L9" s="16" t="str">
        <f t="shared" ca="1" si="6"/>
        <v>-</v>
      </c>
      <c r="M9" s="16"/>
      <c r="N9" s="16" t="str">
        <f t="shared" ca="1" si="7"/>
        <v>P.3 (2)</v>
      </c>
      <c r="O9" s="16" t="str">
        <f t="shared" ca="1" si="8"/>
        <v>-</v>
      </c>
      <c r="P9" s="16"/>
      <c r="Q9" s="16" t="str">
        <f t="shared" ca="1" si="9"/>
        <v>P.3 (2)</v>
      </c>
      <c r="R9" s="16" t="str">
        <f t="shared" ca="1" si="10"/>
        <v>-</v>
      </c>
      <c r="S9" s="16"/>
      <c r="T9" s="16" t="str">
        <f t="shared" ca="1" si="11"/>
        <v>P.3 (2)</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4">
        <f t="array" aca="1" ref="AK9" ca="1">Ver_flag_visit</f>
        <v>#VALUE!</v>
      </c>
      <c r="AL9" s="45" t="str">
        <f ca="1">IFERROR(INDEX($BD$6:$BD$53,MATCH(AI9,$BN$6:$BN$53,0)),"")</f>
        <v>Czech Republic</v>
      </c>
      <c r="AM9" s="46">
        <f t="shared" ca="1" si="15"/>
        <v>1</v>
      </c>
      <c r="AN9" s="47">
        <f t="shared" ca="1" si="15"/>
        <v>3</v>
      </c>
      <c r="AO9" s="47">
        <f t="shared" ca="1" si="15"/>
        <v>0</v>
      </c>
      <c r="AP9" s="47">
        <f t="shared" ca="1" si="15"/>
        <v>1</v>
      </c>
      <c r="AQ9" s="47">
        <f t="shared" ca="1" si="15"/>
        <v>2</v>
      </c>
      <c r="AR9" s="47">
        <f t="shared" ca="1" si="15"/>
        <v>2</v>
      </c>
      <c r="AS9" s="47">
        <f t="shared" ca="1" si="15"/>
        <v>7</v>
      </c>
      <c r="AT9" s="48">
        <f t="shared" ca="1" si="15"/>
        <v>-5</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2</v>
      </c>
      <c r="BK9" s="16">
        <f t="shared" ca="1" si="21"/>
        <v>7</v>
      </c>
      <c r="BL9" s="16">
        <f t="shared" ca="1" si="42"/>
        <v>-5</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P.3 (2)</v>
      </c>
      <c r="BU9" s="16">
        <f t="shared" ca="1" si="24"/>
        <v>0</v>
      </c>
      <c r="BV9" s="16">
        <f t="shared" ca="1" si="25"/>
        <v>1</v>
      </c>
      <c r="BW9" s="16">
        <f t="shared" ca="1" si="26"/>
        <v>0</v>
      </c>
      <c r="BX9" s="16">
        <f ca="1">IF($BT9="-","-",BU9*3+BV9)</f>
        <v>1</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P.3 (2)</v>
      </c>
      <c r="CA9" s="16">
        <f t="shared" ca="1" si="27"/>
        <v>1</v>
      </c>
      <c r="CB9" s="16">
        <f t="shared" ca="1" si="28"/>
        <v>1</v>
      </c>
      <c r="CC9" s="16">
        <f ca="1">IF($BZ9="-","-",CA9-CB9)</f>
        <v>0</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P.3 (2)</v>
      </c>
      <c r="CF9" s="16">
        <f t="shared" ca="1" si="29"/>
        <v>1</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P.3 (2)</v>
      </c>
      <c r="CI9" s="16">
        <f t="shared" ca="1" si="30"/>
        <v>0</v>
      </c>
      <c r="CJ9" s="16">
        <f t="shared" ca="1" si="31"/>
        <v>1</v>
      </c>
      <c r="CK9" s="16">
        <f t="shared" ca="1" si="32"/>
        <v>0</v>
      </c>
      <c r="CL9" s="16">
        <f ca="1">IF($CH9="-","-",CI9*3+CJ9)</f>
        <v>1</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P.3 (2)</v>
      </c>
      <c r="CO9" s="16">
        <f t="shared" ca="1" si="33"/>
        <v>1</v>
      </c>
      <c r="CP9" s="16">
        <f t="shared" ca="1" si="34"/>
        <v>1</v>
      </c>
      <c r="CQ9" s="16">
        <f ca="1">IF($CN9="-","-",CO9-CP9)</f>
        <v>0</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P.3 (2)</v>
      </c>
      <c r="CT9" s="16">
        <f t="shared" ca="1" si="35"/>
        <v>1</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P.3 (2)</v>
      </c>
      <c r="CW9" s="16">
        <f t="shared" ca="1" si="36"/>
        <v>-5</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Czech Republic</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4</v>
      </c>
      <c r="BK10" s="16">
        <f t="shared" ca="1" si="21"/>
        <v>2</v>
      </c>
      <c r="BL10" s="16">
        <f t="shared" ca="1" si="42"/>
        <v>2</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2</v>
      </c>
      <c r="BK11" s="16">
        <f t="shared" ca="1" si="21"/>
        <v>2</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1</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4</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5</v>
      </c>
      <c r="BF13" s="16">
        <f t="shared" ca="1" si="41"/>
        <v>3</v>
      </c>
      <c r="BG13" s="16">
        <f t="shared" ca="1" si="17"/>
        <v>1</v>
      </c>
      <c r="BH13" s="16">
        <f t="shared" ca="1" si="18"/>
        <v>2</v>
      </c>
      <c r="BI13" s="16">
        <f t="shared" ca="1" si="19"/>
        <v>0</v>
      </c>
      <c r="BJ13" s="16">
        <f t="shared" ca="1" si="20"/>
        <v>5</v>
      </c>
      <c r="BK13" s="16">
        <f t="shared" ca="1" si="21"/>
        <v>3</v>
      </c>
      <c r="BL13" s="16">
        <f t="shared" ca="1" si="42"/>
        <v>2</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5</v>
      </c>
      <c r="BS13" s="16">
        <f ca="1">BP13+COUNTIFS($BQ$6:$BQ$53,BQ13,$BR$6:BR$53,"&gt;"&amp;BR13,$BC$6:$BC$53,INDEX(T_Equipos[Grupo],MATCH(BD13,T_Equipos[NombreEquipo],0)))</f>
        <v>2</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2</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2</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1</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2</v>
      </c>
      <c r="AT14" s="72">
        <f t="shared" ca="1" si="69"/>
        <v>2</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11</v>
      </c>
      <c r="BK14" s="16">
        <f t="shared" ca="1" si="21"/>
        <v>3</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Switzerland</v>
      </c>
      <c r="AM15" s="38">
        <f t="shared" ca="1" si="69"/>
        <v>5</v>
      </c>
      <c r="AN15" s="39">
        <f t="shared" ca="1" si="69"/>
        <v>3</v>
      </c>
      <c r="AO15" s="39">
        <f t="shared" ca="1" si="69"/>
        <v>1</v>
      </c>
      <c r="AP15" s="39">
        <f t="shared" ca="1" si="69"/>
        <v>2</v>
      </c>
      <c r="AQ15" s="39">
        <f t="shared" ca="1" si="69"/>
        <v>0</v>
      </c>
      <c r="AR15" s="39">
        <f t="shared" ca="1" si="69"/>
        <v>5</v>
      </c>
      <c r="AS15" s="39">
        <f t="shared" ca="1" si="69"/>
        <v>3</v>
      </c>
      <c r="AT15" s="74">
        <f t="shared" ca="1" si="69"/>
        <v>2</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9</v>
      </c>
      <c r="BK15" s="16">
        <f t="shared" ca="1" si="21"/>
        <v>5</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2</v>
      </c>
      <c r="AD16" s="51">
        <v>2</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2</v>
      </c>
      <c r="AS16" s="39">
        <f t="shared" ca="1" si="69"/>
        <v>2</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2</v>
      </c>
      <c r="BK16" s="16">
        <f t="shared" ca="1" si="21"/>
        <v>11</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4</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6</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6</v>
      </c>
      <c r="BK18" s="16">
        <f t="shared" ca="1" si="21"/>
        <v>3</v>
      </c>
      <c r="BL18" s="16">
        <f t="shared" ca="1" si="42"/>
        <v>3</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2</v>
      </c>
      <c r="CB18" s="16">
        <f t="shared" ca="1" si="28"/>
        <v>2</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2</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2</v>
      </c>
      <c r="CP18" s="16">
        <f t="shared" ca="1" si="34"/>
        <v>2</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2</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3</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3</v>
      </c>
      <c r="BK19" s="16">
        <f t="shared" ca="1" si="21"/>
        <v>6</v>
      </c>
      <c r="BL19" s="16">
        <f t="shared" ca="1" si="42"/>
        <v>-3</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9">
        <f t="array" aca="1" ref="AB20" ca="1">Ver_flag_local</f>
        <v>#VALUE!</v>
      </c>
      <c r="AC20" s="50">
        <v>3</v>
      </c>
      <c r="AD20" s="51">
        <v>2</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2</v>
      </c>
      <c r="BK20" s="16">
        <f t="shared" ca="1" si="21"/>
        <v>7</v>
      </c>
      <c r="BL20" s="16">
        <f t="shared" ca="1" si="42"/>
        <v>-5</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8</v>
      </c>
      <c r="BK21" s="16">
        <f t="shared" ca="1" si="21"/>
        <v>3</v>
      </c>
      <c r="BL21" s="16">
        <f t="shared" ca="1" si="42"/>
        <v>5</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2</v>
      </c>
      <c r="CB21" s="16">
        <f t="shared" ca="1" si="28"/>
        <v>2</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2</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2</v>
      </c>
      <c r="CP21" s="16">
        <f t="shared" ca="1" si="34"/>
        <v>2</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2</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5</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1</v>
      </c>
      <c r="AD22" s="51">
        <v>3</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11</v>
      </c>
      <c r="AS22" s="36">
        <f t="shared" ca="1" si="87"/>
        <v>3</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4</v>
      </c>
      <c r="BF22" s="16">
        <f t="shared" ca="1" si="41"/>
        <v>3</v>
      </c>
      <c r="BG22" s="16">
        <f t="shared" ca="1" si="17"/>
        <v>1</v>
      </c>
      <c r="BH22" s="16">
        <f t="shared" ca="1" si="18"/>
        <v>1</v>
      </c>
      <c r="BI22" s="16">
        <f t="shared" ca="1" si="19"/>
        <v>1</v>
      </c>
      <c r="BJ22" s="16">
        <f t="shared" ca="1" si="20"/>
        <v>6</v>
      </c>
      <c r="BK22" s="16">
        <f t="shared" ca="1" si="21"/>
        <v>5</v>
      </c>
      <c r="BL22" s="16">
        <f t="shared" ca="1" si="42"/>
        <v>1</v>
      </c>
      <c r="BM22" s="16" t="str">
        <f t="shared" ca="1" si="22"/>
        <v>2E</v>
      </c>
      <c r="BN22" s="16" t="str">
        <f t="shared" ca="1" si="23"/>
        <v>2E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4</v>
      </c>
      <c r="BS22" s="16">
        <f ca="1">BP22+COUNTIFS($BQ$6:$BQ$53,BQ22,$BR$6:BR$53,"&gt;"&amp;BR22,$BC$6:$BC$53,INDEX(T_Equipos[Grupo],MATCH(BD22,T_Equipos[NombreEquipo],0)))</f>
        <v>2</v>
      </c>
      <c r="BT22" s="16" t="str">
        <f ca="1">IF(COUNTIFS($BS$6:$BS$53,BS22,$BC$6:$BC$53,INDEX(T_Equipos[Grupo],MATCH(BD22,T_Equipos[NombreEquipo],0)))=1,"-","P."&amp;BS22&amp;" ("&amp;COUNTIFS($BS$6:$BS$53,BS22,$BC$6:$BC$53,INDEX(T_Equipos[Grupo],MATCH(BD22,T_Equipos[NombreEquipo],0)))&amp;")")</f>
        <v>P.2 (2)</v>
      </c>
      <c r="BU22" s="16">
        <f t="shared" ca="1" si="24"/>
        <v>1</v>
      </c>
      <c r="BV22" s="16">
        <f t="shared" ca="1" si="25"/>
        <v>0</v>
      </c>
      <c r="BW22" s="16">
        <f t="shared" ca="1" si="26"/>
        <v>0</v>
      </c>
      <c r="BX22" s="16">
        <f t="shared" ca="1" si="48"/>
        <v>3</v>
      </c>
      <c r="BY22" s="16">
        <f ca="1">BS22+COUNTIFS($BT$6:$BT$53,BT22,$BX$6:BX$53,"&gt;"&amp;BX22,$BC$6:$BC$53,INDEX(T_Equipos[Grupo],MATCH(BD22,T_Equipos[NombreEquipo],0)))</f>
        <v>2</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2</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2</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2</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2</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2</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2</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2</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2</v>
      </c>
      <c r="DE22" s="16"/>
      <c r="DF22" s="16">
        <f t="shared" ca="1" si="52"/>
        <v>2</v>
      </c>
      <c r="DG22" s="16" t="str">
        <f ca="1">IF(DB22="-","-",COUNTIFS(DF$6:DF$53,"&lt;"&amp;DF22,$BC$6:$BC$53,INDEX(T_Equipos[Grupo],MATCH(BD22,T_Equipos[NombreEquipo],0))))</f>
        <v>-</v>
      </c>
      <c r="DH22" s="16">
        <f ca="1">DA22+COUNTIFS(DB$6:DB$53,DB22,DG$6:DG$53,"&lt;"&amp;DG22,$BC$6:$BC$53,INDEX(T_Equipos[Grupo],MATCH(BD22,T_Equipos[NombreEquipo],0)))</f>
        <v>2</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Ivory Coast</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5</v>
      </c>
      <c r="AD23" s="51">
        <v>1</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9</v>
      </c>
      <c r="AS23" s="39">
        <f t="shared" ca="1" si="87"/>
        <v>5</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3</v>
      </c>
      <c r="BF23" s="16">
        <f t="shared" ca="1" si="41"/>
        <v>3</v>
      </c>
      <c r="BG23" s="16">
        <f t="shared" ca="1" si="17"/>
        <v>1</v>
      </c>
      <c r="BH23" s="16">
        <f t="shared" ca="1" si="18"/>
        <v>0</v>
      </c>
      <c r="BI23" s="16">
        <f t="shared" ca="1" si="19"/>
        <v>2</v>
      </c>
      <c r="BJ23" s="16">
        <f t="shared" ca="1" si="20"/>
        <v>2</v>
      </c>
      <c r="BK23" s="16">
        <f t="shared" ca="1" si="21"/>
        <v>6</v>
      </c>
      <c r="BL23" s="16">
        <f t="shared" ca="1" si="42"/>
        <v>-4</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3</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Germany</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0</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6</v>
      </c>
      <c r="AT24" s="43">
        <f t="shared" ca="1" si="87"/>
        <v>-3</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5</v>
      </c>
      <c r="BF24" s="16">
        <f t="shared" ca="1" si="41"/>
        <v>3</v>
      </c>
      <c r="BG24" s="16">
        <f t="shared" ca="1" si="17"/>
        <v>1</v>
      </c>
      <c r="BH24" s="16">
        <f t="shared" ca="1" si="18"/>
        <v>2</v>
      </c>
      <c r="BI24" s="16">
        <f t="shared" ca="1" si="19"/>
        <v>0</v>
      </c>
      <c r="BJ24" s="16">
        <f t="shared" ca="1" si="20"/>
        <v>7</v>
      </c>
      <c r="BK24" s="16">
        <f t="shared" ca="1" si="21"/>
        <v>4</v>
      </c>
      <c r="BL24" s="16">
        <f t="shared" ca="1" si="42"/>
        <v>3</v>
      </c>
      <c r="BM24" s="16" t="str">
        <f t="shared" ca="1" si="22"/>
        <v>1E</v>
      </c>
      <c r="BN24" s="16" t="str">
        <f t="shared" ca="1" si="23"/>
        <v>1E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5</v>
      </c>
      <c r="BS24" s="16">
        <f ca="1">BP24+COUNTIFS($BQ$6:$BQ$53,BQ24,$BR$6:BR$53,"&gt;"&amp;BR24,$BC$6:$BC$53,INDEX(T_Equipos[Grupo],MATCH(BD24,T_Equipos[NombreEquipo],0)))</f>
        <v>1</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1</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1</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1</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1</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1</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1</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1</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1</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1</v>
      </c>
      <c r="DE24" s="16"/>
      <c r="DF24" s="16">
        <f t="shared" ca="1" si="52"/>
        <v>1</v>
      </c>
      <c r="DG24" s="16" t="str">
        <f ca="1">IF(DB24="-","-",COUNTIFS(DF$6:DF$53,"&lt;"&amp;DF24,$BC$6:$BC$53,INDEX(T_Equipos[Grupo],MATCH(BD24,T_Equipos[NombreEquipo],0))))</f>
        <v>-</v>
      </c>
      <c r="DH24" s="16">
        <f ca="1">DA24+COUNTIFS(DB$6:DB$53,DB24,DG$6:DG$53,"&lt;"&amp;DG24,$BC$6:$BC$53,INDEX(T_Equipos[Grupo],MATCH(BD24,T_Equipos[NombreEquipo],0)))</f>
        <v>1</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4</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2</v>
      </c>
      <c r="AS25" s="47">
        <f t="shared" ca="1" si="87"/>
        <v>11</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7</v>
      </c>
      <c r="BK25" s="16">
        <f t="shared" ca="1" si="21"/>
        <v>7</v>
      </c>
      <c r="BL25" s="16">
        <f t="shared" ca="1" si="42"/>
        <v>0</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0</v>
      </c>
      <c r="BW25" s="16">
        <f t="shared" ca="1" si="26"/>
        <v>1</v>
      </c>
      <c r="BX25" s="16">
        <f t="shared" ca="1" si="48"/>
        <v>0</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9</v>
      </c>
      <c r="BK26" s="16">
        <f t="shared" ca="1" si="21"/>
        <v>2</v>
      </c>
      <c r="BL26" s="16">
        <f t="shared" ca="1" si="42"/>
        <v>7</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8</v>
      </c>
      <c r="BK27" s="16">
        <f t="shared" ca="1" si="21"/>
        <v>6</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3</v>
      </c>
      <c r="CB27" s="16">
        <f t="shared" ca="1" si="28"/>
        <v>3</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3</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3</v>
      </c>
      <c r="CP27" s="16">
        <f t="shared" ca="1" si="34"/>
        <v>3</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3</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2</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v>
      </c>
      <c r="G28" s="16"/>
      <c r="H28" s="16" t="str">
        <f t="shared" ref="H28:H33" ca="1" si="94">IF(D28="Pendiente","-",INDEX($BZ$6:$BZ$53,MATCH($AA28,$BD$6:$BD$53,0)))</f>
        <v>P.1 (2)</v>
      </c>
      <c r="I28" s="16" t="str">
        <f t="shared" ref="I28:I33" ca="1" si="95">IF(D28="Pendiente","-",INDEX($BZ$6:$BZ$53,MATCH($AF28,$BD$6:$BD$53,0)))</f>
        <v>-</v>
      </c>
      <c r="J28" s="16"/>
      <c r="K28" s="16" t="str">
        <f t="shared" ref="K28:K33" ca="1" si="96">IF(D28="Pendiente","-",INDEX($CE$6:$CE$53,MATCH($AA28,$BD$6:$BD$53,0)))</f>
        <v>P.1 (2)</v>
      </c>
      <c r="L28" s="16" t="str">
        <f t="shared" ref="L28:L33" ca="1" si="97">IF(D28="Pendiente","-",INDEX($CE$6:$CE$53,MATCH($AF28,$BD$6:$BD$53,0)))</f>
        <v>-</v>
      </c>
      <c r="M28" s="16"/>
      <c r="N28" s="16" t="str">
        <f t="shared" ref="N28:N33" ca="1" si="98">IF(D28="Pendiente","-",INDEX($CH$6:$CH$53,MATCH($AA28,$BD$6:$BD$53,0)))</f>
        <v>P.1 (2)</v>
      </c>
      <c r="O28" s="16" t="str">
        <f t="shared" ref="O28:O33" ca="1" si="99">IF(D28="Pendiente","-",INDEX($CH$6:$CH$53,MATCH($AF28,$BD$6:$BD$53,0)))</f>
        <v>-</v>
      </c>
      <c r="P28" s="16"/>
      <c r="Q28" s="16" t="str">
        <f t="shared" ref="Q28:Q33" ca="1" si="100">IF(D28="Pendiente","-",INDEX($CN$6:$CN$53,MATCH($AA28,$BD$6:$BD$53,0)))</f>
        <v>P.1 (2)</v>
      </c>
      <c r="R28" s="16" t="str">
        <f t="shared" ref="R28:R33" ca="1" si="101">IF(D28="Pendiente","-",INDEX($CN$6:$CN$53,MATCH($AF28,$BD$6:$BD$53,0)))</f>
        <v>-</v>
      </c>
      <c r="S28" s="16"/>
      <c r="T28" s="16" t="str">
        <f t="shared" ref="T28:T33" ca="1" si="102">IF(D28="Pendiente","-",INDEX($CS$6:$CS$53,MATCH($AA28,$BD$6:$BD$53,0)))</f>
        <v>P.1 (2)</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2</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7</v>
      </c>
      <c r="BK28" s="16">
        <f t="shared" ca="1" si="21"/>
        <v>6</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3</v>
      </c>
      <c r="CB28" s="16">
        <f t="shared" ca="1" si="28"/>
        <v>3</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3</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3</v>
      </c>
      <c r="CP28" s="16">
        <f t="shared" ca="1" si="34"/>
        <v>3</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3</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1</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 customHeight="1">
      <c r="A29" s="16" t="str">
        <f ca="1">+Equipos!B14</f>
        <v>United States</v>
      </c>
      <c r="B29" s="16"/>
      <c r="C29" s="16"/>
      <c r="D29" s="16" t="str">
        <f t="shared" si="91"/>
        <v>Visitante</v>
      </c>
      <c r="E29" s="16" t="str">
        <f t="shared" ca="1" si="92"/>
        <v>-</v>
      </c>
      <c r="F29" s="16" t="str">
        <f t="shared" ca="1" si="93"/>
        <v>P.1 (2)</v>
      </c>
      <c r="G29" s="16"/>
      <c r="H29" s="16" t="str">
        <f t="shared" ca="1" si="94"/>
        <v>-</v>
      </c>
      <c r="I29" s="16" t="str">
        <f t="shared" ca="1" si="95"/>
        <v>P.1 (2)</v>
      </c>
      <c r="J29" s="16"/>
      <c r="K29" s="16" t="str">
        <f t="shared" ca="1" si="96"/>
        <v>-</v>
      </c>
      <c r="L29" s="16" t="str">
        <f t="shared" ca="1" si="97"/>
        <v>P.1 (2)</v>
      </c>
      <c r="M29" s="16"/>
      <c r="N29" s="16" t="str">
        <f t="shared" ca="1" si="98"/>
        <v>-</v>
      </c>
      <c r="O29" s="16" t="str">
        <f t="shared" ca="1" si="99"/>
        <v>P.1 (2)</v>
      </c>
      <c r="P29" s="16"/>
      <c r="Q29" s="16" t="str">
        <f t="shared" ca="1" si="100"/>
        <v>-</v>
      </c>
      <c r="R29" s="16" t="str">
        <f t="shared" ca="1" si="101"/>
        <v>P.1 (2)</v>
      </c>
      <c r="S29" s="16"/>
      <c r="T29" s="16" t="str">
        <f t="shared" ca="1" si="102"/>
        <v>-</v>
      </c>
      <c r="U29" s="16" t="str">
        <f t="shared" ca="1" si="103"/>
        <v>P.1 (2)</v>
      </c>
      <c r="V29" s="17"/>
      <c r="W29" s="643"/>
      <c r="X29" s="24">
        <f ca="1">Horarios!C29</f>
        <v>46187.25</v>
      </c>
      <c r="Y29" s="25">
        <f ca="1">Horarios!C29</f>
        <v>46187.25</v>
      </c>
      <c r="Z29" s="26" t="str">
        <f>$Z$4</f>
        <v>R1</v>
      </c>
      <c r="AA29" s="27" t="str">
        <f ca="1">A31</f>
        <v>Australia</v>
      </c>
      <c r="AB29" s="49" t="e" cm="1" vm="15">
        <f t="array" aca="1" ref="AB29" ca="1">Ver_flag_local</f>
        <v>#VALUE!</v>
      </c>
      <c r="AC29" s="50">
        <v>0</v>
      </c>
      <c r="AD29" s="51">
        <v>3</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11</v>
      </c>
      <c r="BL29" s="16">
        <f t="shared" ca="1" si="42"/>
        <v>-10</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P.1 (2)</v>
      </c>
      <c r="F30" s="16" t="str">
        <f t="shared" ca="1" si="93"/>
        <v>-</v>
      </c>
      <c r="G30" s="16"/>
      <c r="H30" s="16" t="str">
        <f t="shared" ca="1" si="94"/>
        <v>P.1 (2)</v>
      </c>
      <c r="I30" s="16" t="str">
        <f t="shared" ca="1" si="95"/>
        <v>-</v>
      </c>
      <c r="J30" s="16"/>
      <c r="K30" s="16" t="str">
        <f t="shared" ca="1" si="96"/>
        <v>P.1 (2)</v>
      </c>
      <c r="L30" s="16" t="str">
        <f t="shared" ca="1" si="97"/>
        <v>-</v>
      </c>
      <c r="M30" s="16"/>
      <c r="N30" s="16" t="str">
        <f t="shared" ca="1" si="98"/>
        <v>P.1 (2)</v>
      </c>
      <c r="O30" s="16" t="str">
        <f t="shared" ca="1" si="99"/>
        <v>-</v>
      </c>
      <c r="P30" s="16"/>
      <c r="Q30" s="16" t="str">
        <f t="shared" ca="1" si="100"/>
        <v>P.1 (2)</v>
      </c>
      <c r="R30" s="16" t="str">
        <f t="shared" ca="1" si="101"/>
        <v>-</v>
      </c>
      <c r="S30" s="16"/>
      <c r="T30" s="16" t="str">
        <f t="shared" ca="1" si="102"/>
        <v>P.1 (2)</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8</v>
      </c>
      <c r="AS30" s="36">
        <f t="shared" ca="1" si="107"/>
        <v>3</v>
      </c>
      <c r="AT30" s="41">
        <f t="shared" ca="1" si="107"/>
        <v>5</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9</v>
      </c>
      <c r="BK30" s="16">
        <f t="shared" ca="1" si="21"/>
        <v>1</v>
      </c>
      <c r="BL30" s="16">
        <f t="shared" ca="1" si="42"/>
        <v>8</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P.1 (2)</v>
      </c>
      <c r="F31" s="16" t="str">
        <f t="shared" ca="1" si="93"/>
        <v>-</v>
      </c>
      <c r="G31" s="16"/>
      <c r="H31" s="16" t="str">
        <f t="shared" ca="1" si="94"/>
        <v>P.1 (2)</v>
      </c>
      <c r="I31" s="16" t="str">
        <f t="shared" ca="1" si="95"/>
        <v>-</v>
      </c>
      <c r="J31" s="16"/>
      <c r="K31" s="16" t="str">
        <f t="shared" ca="1" si="96"/>
        <v>P.1 (2)</v>
      </c>
      <c r="L31" s="16" t="str">
        <f t="shared" ca="1" si="97"/>
        <v>-</v>
      </c>
      <c r="M31" s="16"/>
      <c r="N31" s="16" t="str">
        <f t="shared" ca="1" si="98"/>
        <v>P.1 (2)</v>
      </c>
      <c r="O31" s="16" t="str">
        <f t="shared" ca="1" si="99"/>
        <v>-</v>
      </c>
      <c r="P31" s="16"/>
      <c r="Q31" s="16" t="str">
        <f t="shared" ca="1" si="100"/>
        <v>P.1 (2)</v>
      </c>
      <c r="R31" s="16" t="str">
        <f t="shared" ca="1" si="101"/>
        <v>-</v>
      </c>
      <c r="S31" s="16"/>
      <c r="T31" s="16" t="str">
        <f t="shared" ca="1" si="102"/>
        <v>P.1 (2)</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3</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7</v>
      </c>
      <c r="AN31" s="39">
        <f t="shared" ca="1" si="107"/>
        <v>3</v>
      </c>
      <c r="AO31" s="39">
        <f t="shared" ca="1" si="107"/>
        <v>2</v>
      </c>
      <c r="AP31" s="39">
        <f t="shared" ca="1" si="107"/>
        <v>1</v>
      </c>
      <c r="AQ31" s="39">
        <f t="shared" ca="1" si="107"/>
        <v>0</v>
      </c>
      <c r="AR31" s="39">
        <f t="shared" ca="1" si="107"/>
        <v>6</v>
      </c>
      <c r="AS31" s="39">
        <f t="shared" ca="1" si="107"/>
        <v>3</v>
      </c>
      <c r="AT31" s="43">
        <f t="shared" ca="1" si="107"/>
        <v>3</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5</v>
      </c>
      <c r="BK31" s="16">
        <f t="shared" ca="1" si="21"/>
        <v>3</v>
      </c>
      <c r="BL31" s="16">
        <f t="shared" ca="1" si="42"/>
        <v>2</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2</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3</v>
      </c>
      <c r="AS32" s="39">
        <f t="shared" ca="1" si="107"/>
        <v>6</v>
      </c>
      <c r="AT32" s="43">
        <f t="shared" ca="1" si="107"/>
        <v>-3</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2</v>
      </c>
      <c r="BK32" s="16">
        <f t="shared" ca="1" si="21"/>
        <v>7</v>
      </c>
      <c r="BL32" s="16">
        <f t="shared" ca="1" si="42"/>
        <v>-5</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-5</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P.3 (2)</v>
      </c>
      <c r="CZ32" s="16">
        <f t="shared" ca="1" si="37"/>
        <v>2</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2</v>
      </c>
      <c r="AS33" s="47">
        <f t="shared" ca="1" si="107"/>
        <v>7</v>
      </c>
      <c r="AT33" s="48">
        <f t="shared" ca="1" si="107"/>
        <v>-5</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6</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-5</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P.3 (2)</v>
      </c>
      <c r="CZ33" s="16">
        <f t="shared" ca="1" si="37"/>
        <v>1</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11</v>
      </c>
      <c r="BK34" s="16">
        <f t="shared" ca="1" si="21"/>
        <v>3</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3</v>
      </c>
      <c r="BK35" s="16">
        <f t="shared" ca="1" si="21"/>
        <v>11</v>
      </c>
      <c r="BL35" s="16">
        <f t="shared" ca="1" si="42"/>
        <v>-8</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Visitante</v>
      </c>
      <c r="E36" s="16" t="str">
        <f t="shared" ref="E36:E41" ca="1" si="112">IF(D36="Pendiente","-",INDEX($BT$6:$BT$53,MATCH($AA36,$BD$6:$BD$53,0)))</f>
        <v>P.2 (2)</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0</v>
      </c>
      <c r="AD36" s="51">
        <v>1</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3</v>
      </c>
      <c r="BK36" s="16">
        <f t="shared" ca="1" si="21"/>
        <v>7</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P.2 (2)</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9</v>
      </c>
      <c r="BK37" s="16">
        <f t="shared" ca="1" si="21"/>
        <v>5</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Empate</v>
      </c>
      <c r="E38" s="16" t="str">
        <f t="shared" ca="1" si="112"/>
        <v>P.2 (2)</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2</v>
      </c>
      <c r="AD38" s="51">
        <v>2</v>
      </c>
      <c r="AE38" s="595" t="e" cm="1" vm="19">
        <f t="array" aca="1" ref="AE38" ca="1">Ver_flag_visit</f>
        <v>#VALUE!</v>
      </c>
      <c r="AF38" s="32" t="str">
        <f ca="1">A39</f>
        <v>Ivory Coast</v>
      </c>
      <c r="AG38" s="323">
        <f t="shared" si="124"/>
        <v>1</v>
      </c>
      <c r="AH38" s="195">
        <v>33</v>
      </c>
      <c r="AI38" s="181" t="str">
        <f>AJ38&amp;$B$36</f>
        <v>1E</v>
      </c>
      <c r="AJ38" s="40">
        <v>1</v>
      </c>
      <c r="AK38" s="601" t="e" cm="1" vm="19">
        <f t="array" aca="1" ref="AK38" ca="1">Ver_flag_visit</f>
        <v>#VALUE!</v>
      </c>
      <c r="AL38" s="34" t="str">
        <f ca="1">IFERROR(INDEX($BD$6:$BD$53,MATCH(AI38,$BN$6:$BN$53,0)),"")</f>
        <v>Ivory Coast</v>
      </c>
      <c r="AM38" s="35">
        <f t="shared" ref="AM38:AT41" ca="1" si="127">INDEX($BE$6:$BN$53,MATCH($AL38,$BD$6:$BD$53,0),MATCH(AM$5,$BE$5:$BN$5,0))</f>
        <v>5</v>
      </c>
      <c r="AN38" s="36">
        <f t="shared" ca="1" si="127"/>
        <v>3</v>
      </c>
      <c r="AO38" s="36">
        <f t="shared" ca="1" si="127"/>
        <v>1</v>
      </c>
      <c r="AP38" s="36">
        <f t="shared" ca="1" si="127"/>
        <v>2</v>
      </c>
      <c r="AQ38" s="36">
        <f t="shared" ca="1" si="127"/>
        <v>0</v>
      </c>
      <c r="AR38" s="36">
        <f t="shared" ca="1" si="127"/>
        <v>7</v>
      </c>
      <c r="AS38" s="36">
        <f t="shared" ca="1" si="127"/>
        <v>4</v>
      </c>
      <c r="AT38" s="41">
        <f t="shared" ca="1" si="127"/>
        <v>3</v>
      </c>
      <c r="AU38" s="330">
        <f ca="1">INDEX($DL$6:$DL$53,MATCH(AI38,$DP$6:$DP$53,0))</f>
        <v>1</v>
      </c>
      <c r="AV38" s="182" t="str">
        <f ca="1">INDEX($BD$6:$BD$53,MATCH(AI38,$BM$6:$BM$53,0))</f>
        <v>Ivory Coast</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11</v>
      </c>
      <c r="BK38" s="16">
        <f t="shared" ca="1" si="21"/>
        <v>3</v>
      </c>
      <c r="BL38" s="16">
        <f t="shared" ca="1" si="42"/>
        <v>8</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P.2 (2)</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3</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7">
        <f t="array" aca="1" ref="AK39" ca="1">Ver_flag_visit</f>
        <v>#VALUE!</v>
      </c>
      <c r="AL39" s="37" t="str">
        <f ca="1">IFERROR(INDEX($BD$6:$BD$53,MATCH(AI39,$BN$6:$BN$53,0)),"")</f>
        <v>Germany</v>
      </c>
      <c r="AM39" s="38">
        <f t="shared" ca="1" si="127"/>
        <v>4</v>
      </c>
      <c r="AN39" s="39">
        <f t="shared" ca="1" si="127"/>
        <v>3</v>
      </c>
      <c r="AO39" s="39">
        <f t="shared" ca="1" si="127"/>
        <v>1</v>
      </c>
      <c r="AP39" s="39">
        <f t="shared" ca="1" si="127"/>
        <v>1</v>
      </c>
      <c r="AQ39" s="39">
        <f t="shared" ca="1" si="127"/>
        <v>1</v>
      </c>
      <c r="AR39" s="39">
        <f t="shared" ca="1" si="127"/>
        <v>6</v>
      </c>
      <c r="AS39" s="39">
        <f t="shared" ca="1" si="127"/>
        <v>5</v>
      </c>
      <c r="AT39" s="43">
        <f t="shared" ca="1" si="127"/>
        <v>1</v>
      </c>
      <c r="AU39" s="330">
        <f ca="1">INDEX($DL$6:$DL$53,MATCH(AI39,$DP$6:$DP$53,0))</f>
        <v>1</v>
      </c>
      <c r="AV39" s="182" t="str">
        <f ca="1">INDEX($BD$6:$BD$53,MATCH(AI39,$BM$6:$BM$53,0))</f>
        <v>Germany</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7</v>
      </c>
      <c r="BK39" s="16">
        <f t="shared" ca="1" si="21"/>
        <v>6</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3</v>
      </c>
      <c r="CB39" s="16">
        <f t="shared" ca="1" si="28"/>
        <v>3</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3</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3</v>
      </c>
      <c r="CP39" s="16">
        <f t="shared" ca="1" si="34"/>
        <v>3</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3</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3</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4</v>
      </c>
      <c r="AN40" s="39">
        <f t="shared" ca="1" si="127"/>
        <v>3</v>
      </c>
      <c r="AO40" s="39">
        <f t="shared" ca="1" si="127"/>
        <v>1</v>
      </c>
      <c r="AP40" s="39">
        <f t="shared" ca="1" si="127"/>
        <v>1</v>
      </c>
      <c r="AQ40" s="39">
        <f t="shared" ca="1" si="127"/>
        <v>1</v>
      </c>
      <c r="AR40" s="39">
        <f t="shared" ca="1" si="127"/>
        <v>7</v>
      </c>
      <c r="AS40" s="39">
        <f t="shared" ca="1" si="127"/>
        <v>7</v>
      </c>
      <c r="AT40" s="43">
        <f t="shared" ca="1" si="127"/>
        <v>0</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12</v>
      </c>
      <c r="BL40" s="16">
        <f t="shared" ca="1" si="42"/>
        <v>-11</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Visitante</v>
      </c>
      <c r="E41" s="16" t="str">
        <f t="shared" ca="1" si="112"/>
        <v>P.2 (2)</v>
      </c>
      <c r="F41" s="16" t="str">
        <f t="shared" ca="1" si="113"/>
        <v>P.2 (2)</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2</v>
      </c>
      <c r="AD41" s="54">
        <v>4</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3</v>
      </c>
      <c r="AN41" s="47">
        <f t="shared" ca="1" si="127"/>
        <v>3</v>
      </c>
      <c r="AO41" s="47">
        <f t="shared" ca="1" si="127"/>
        <v>1</v>
      </c>
      <c r="AP41" s="47">
        <f t="shared" ca="1" si="127"/>
        <v>0</v>
      </c>
      <c r="AQ41" s="47">
        <f t="shared" ca="1" si="127"/>
        <v>2</v>
      </c>
      <c r="AR41" s="47">
        <f t="shared" ca="1" si="127"/>
        <v>2</v>
      </c>
      <c r="AS41" s="47">
        <f t="shared" ca="1" si="127"/>
        <v>6</v>
      </c>
      <c r="AT41" s="48">
        <f t="shared" ca="1" si="127"/>
        <v>-4</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9</v>
      </c>
      <c r="BK41" s="16">
        <f t="shared" ca="1" si="21"/>
        <v>7</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3</v>
      </c>
      <c r="CB41" s="16">
        <f t="shared" ca="1" si="28"/>
        <v>3</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3</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3</v>
      </c>
      <c r="CP41" s="16">
        <f t="shared" ca="1" si="34"/>
        <v>3</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3</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2</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0</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4</v>
      </c>
      <c r="BK43" s="16">
        <f t="shared" ca="1" si="21"/>
        <v>6</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2</v>
      </c>
      <c r="CB43" s="16">
        <f t="shared" ca="1" si="28"/>
        <v>2</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2</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2</v>
      </c>
      <c r="CP43" s="16">
        <f t="shared" ca="1" si="34"/>
        <v>2</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2</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55"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5</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2</v>
      </c>
      <c r="CB44" s="16">
        <f t="shared" ca="1" si="28"/>
        <v>2</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2</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2</v>
      </c>
      <c r="CP44" s="16">
        <f t="shared" ca="1" si="34"/>
        <v>2</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2</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3</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2</v>
      </c>
      <c r="BK45" s="16">
        <f t="shared" ca="1" si="21"/>
        <v>8</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3</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9</v>
      </c>
      <c r="AS46" s="36">
        <f t="shared" ca="1" si="147"/>
        <v>2</v>
      </c>
      <c r="AT46" s="41">
        <f t="shared" ca="1" si="147"/>
        <v>7</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10</v>
      </c>
      <c r="BK46" s="16">
        <f t="shared" ca="1" si="21"/>
        <v>3</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55"/>
      <c r="X47" s="24">
        <f ca="1">Horarios!C47</f>
        <v>46194.25</v>
      </c>
      <c r="Y47" s="25">
        <f ca="1">Horarios!C47</f>
        <v>46194.25</v>
      </c>
      <c r="Z47" s="26" t="str">
        <f>$Z$6</f>
        <v>R2</v>
      </c>
      <c r="AA47" s="27" t="str">
        <f ca="1">A48</f>
        <v>Tunisia</v>
      </c>
      <c r="AB47" s="49" t="e" cm="1" vm="24">
        <f t="array" aca="1" ref="AB47" ca="1">Ver_flag_local</f>
        <v>#VALUE!</v>
      </c>
      <c r="AC47" s="50">
        <v>1</v>
      </c>
      <c r="AD47" s="51">
        <v>4</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8</v>
      </c>
      <c r="AS47" s="39">
        <f t="shared" ca="1" si="147"/>
        <v>6</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0</v>
      </c>
      <c r="BK47" s="16">
        <f t="shared" ca="1" si="21"/>
        <v>6</v>
      </c>
      <c r="BL47" s="16">
        <f t="shared" ca="1" si="42"/>
        <v>-6</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3</v>
      </c>
      <c r="AD48" s="51">
        <v>3</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7</v>
      </c>
      <c r="AS48" s="39">
        <f t="shared" ca="1" si="147"/>
        <v>6</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3</v>
      </c>
      <c r="BK48" s="16">
        <f t="shared" ca="1" si="21"/>
        <v>7</v>
      </c>
      <c r="BL48" s="16">
        <f t="shared" ca="1" si="42"/>
        <v>-4</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0</v>
      </c>
      <c r="AD49" s="54">
        <v>4</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11</v>
      </c>
      <c r="AT49" s="48">
        <f t="shared" ca="1" si="147"/>
        <v>-10</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7</v>
      </c>
      <c r="BK49" s="16">
        <f t="shared" ca="1" si="21"/>
        <v>4</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12</v>
      </c>
      <c r="BK50" s="16">
        <f t="shared" ca="1" si="21"/>
        <v>4</v>
      </c>
      <c r="BL50" s="16">
        <f t="shared" ca="1" si="42"/>
        <v>8</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6</v>
      </c>
      <c r="BK51" s="16">
        <f t="shared" ca="1" si="21"/>
        <v>4</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4</v>
      </c>
      <c r="BK52" s="16">
        <f t="shared" ca="1" si="21"/>
        <v>7</v>
      </c>
      <c r="BL52" s="16">
        <f t="shared" ca="1" si="42"/>
        <v>-3</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Empate</v>
      </c>
      <c r="E53" s="16" t="str">
        <f t="shared" ca="1" si="150"/>
        <v>P.3 (2)</v>
      </c>
      <c r="F53" s="16" t="str">
        <f t="shared" ca="1" si="151"/>
        <v>P.3 (2)</v>
      </c>
      <c r="G53" s="16"/>
      <c r="H53" s="16" t="str">
        <f t="shared" ca="1" si="152"/>
        <v>P.3 (2)</v>
      </c>
      <c r="I53" s="16" t="str">
        <f t="shared" ca="1" si="153"/>
        <v>P.3 (2)</v>
      </c>
      <c r="J53" s="16"/>
      <c r="K53" s="16" t="str">
        <f t="shared" ca="1" si="154"/>
        <v>P.3 (2)</v>
      </c>
      <c r="L53" s="16" t="str">
        <f t="shared" ca="1" si="155"/>
        <v>P.3 (2)</v>
      </c>
      <c r="M53" s="16"/>
      <c r="N53" s="16" t="str">
        <f t="shared" ca="1" si="156"/>
        <v>P.3 (2)</v>
      </c>
      <c r="O53" s="16" t="str">
        <f t="shared" ca="1" si="157"/>
        <v>P.3 (2)</v>
      </c>
      <c r="P53" s="16"/>
      <c r="Q53" s="16" t="str">
        <f t="shared" ca="1" si="158"/>
        <v>P.3 (2)</v>
      </c>
      <c r="R53" s="16" t="str">
        <f t="shared" ca="1" si="159"/>
        <v>P.3 (2)</v>
      </c>
      <c r="S53" s="16"/>
      <c r="T53" s="16" t="str">
        <f t="shared" ca="1" si="160"/>
        <v>P.3 (2)</v>
      </c>
      <c r="U53" s="16" t="str">
        <f t="shared" ca="1" si="161"/>
        <v>P.3 (2)</v>
      </c>
      <c r="V53" s="17"/>
      <c r="W53" s="675"/>
      <c r="X53" s="24">
        <f ca="1">Horarios!C53</f>
        <v>46189.125</v>
      </c>
      <c r="Y53" s="25">
        <f ca="1">Horarios!C53</f>
        <v>46189.125</v>
      </c>
      <c r="Z53" s="26" t="str">
        <f>$Z$4</f>
        <v>R1</v>
      </c>
      <c r="AA53" s="27" t="str">
        <f ca="1">A55</f>
        <v>Iran</v>
      </c>
      <c r="AB53" s="49" t="e" cm="1" vm="27">
        <f t="array" aca="1" ref="AB53" ca="1">Ver_flag_local</f>
        <v>#VALUE!</v>
      </c>
      <c r="AC53" s="50">
        <v>1</v>
      </c>
      <c r="AD53" s="51">
        <v>1</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2</v>
      </c>
      <c r="BK53" s="16">
        <f t="shared" ca="1" si="21"/>
        <v>9</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P.3 (2)</v>
      </c>
      <c r="G54" s="16"/>
      <c r="H54" s="16" t="str">
        <f t="shared" ca="1" si="152"/>
        <v>-</v>
      </c>
      <c r="I54" s="16" t="str">
        <f t="shared" ca="1" si="153"/>
        <v>P.3 (2)</v>
      </c>
      <c r="J54" s="16"/>
      <c r="K54" s="16" t="str">
        <f t="shared" ca="1" si="154"/>
        <v>-</v>
      </c>
      <c r="L54" s="16" t="str">
        <f t="shared" ca="1" si="155"/>
        <v>P.3 (2)</v>
      </c>
      <c r="M54" s="16"/>
      <c r="N54" s="16" t="str">
        <f t="shared" ca="1" si="156"/>
        <v>-</v>
      </c>
      <c r="O54" s="16" t="str">
        <f t="shared" ca="1" si="157"/>
        <v>P.3 (2)</v>
      </c>
      <c r="P54" s="16"/>
      <c r="Q54" s="16" t="str">
        <f t="shared" ca="1" si="158"/>
        <v>-</v>
      </c>
      <c r="R54" s="16" t="str">
        <f t="shared" ca="1" si="159"/>
        <v>P.3 (2)</v>
      </c>
      <c r="S54" s="16"/>
      <c r="T54" s="16" t="str">
        <f t="shared" ca="1" si="160"/>
        <v>-</v>
      </c>
      <c r="U54" s="16" t="str">
        <f t="shared" ca="1" si="161"/>
        <v>P.3 (2)</v>
      </c>
      <c r="V54" s="17"/>
      <c r="W54" s="675"/>
      <c r="X54" s="24">
        <f ca="1">Horarios!C54</f>
        <v>46194.875</v>
      </c>
      <c r="Y54" s="25">
        <f ca="1">Horarios!C54</f>
        <v>46194.875</v>
      </c>
      <c r="Z54" s="26" t="str">
        <f>$Z$6</f>
        <v>R2</v>
      </c>
      <c r="AA54" s="27" t="str">
        <f ca="1">A53</f>
        <v>Belgium</v>
      </c>
      <c r="AB54" s="49" t="e" cm="1" vm="25">
        <f t="array" aca="1" ref="AB54" ca="1">Ver_flag_local</f>
        <v>#VALUE!</v>
      </c>
      <c r="AC54" s="50">
        <v>4</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9</v>
      </c>
      <c r="AS54" s="36">
        <f t="shared" ca="1" si="165"/>
        <v>1</v>
      </c>
      <c r="AT54" s="41">
        <f t="shared" ca="1" si="165"/>
        <v>8</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P.3 (2)</v>
      </c>
      <c r="F55" s="16" t="str">
        <f t="shared" ca="1" si="151"/>
        <v>-</v>
      </c>
      <c r="G55" s="16"/>
      <c r="H55" s="16" t="str">
        <f t="shared" ca="1" si="152"/>
        <v>P.3 (2)</v>
      </c>
      <c r="I55" s="16" t="str">
        <f t="shared" ca="1" si="153"/>
        <v>-</v>
      </c>
      <c r="J55" s="16"/>
      <c r="K55" s="16" t="str">
        <f t="shared" ca="1" si="154"/>
        <v>P.3 (2)</v>
      </c>
      <c r="L55" s="16" t="str">
        <f t="shared" ca="1" si="155"/>
        <v>-</v>
      </c>
      <c r="M55" s="16"/>
      <c r="N55" s="16" t="str">
        <f t="shared" ca="1" si="156"/>
        <v>P.3 (2)</v>
      </c>
      <c r="O55" s="16" t="str">
        <f t="shared" ca="1" si="157"/>
        <v>-</v>
      </c>
      <c r="P55" s="16"/>
      <c r="Q55" s="16" t="str">
        <f t="shared" ca="1" si="158"/>
        <v>P.3 (2)</v>
      </c>
      <c r="R55" s="16" t="str">
        <f t="shared" ca="1" si="159"/>
        <v>-</v>
      </c>
      <c r="S55" s="16"/>
      <c r="T55" s="16" t="str">
        <f t="shared" ca="1" si="160"/>
        <v>P.3 (2)</v>
      </c>
      <c r="U55" s="16" t="str">
        <f t="shared" ca="1" si="161"/>
        <v>-</v>
      </c>
      <c r="V55" s="17"/>
      <c r="W55" s="675"/>
      <c r="X55" s="24">
        <f ca="1">Horarios!C55</f>
        <v>46195.125</v>
      </c>
      <c r="Y55" s="25">
        <f ca="1">Horarios!C55</f>
        <v>46195.125</v>
      </c>
      <c r="Z55" s="26" t="str">
        <f>$Z$6</f>
        <v>R2</v>
      </c>
      <c r="AA55" s="27" t="str">
        <f ca="1">A56</f>
        <v>New Zealand</v>
      </c>
      <c r="AB55" s="49" t="e" cm="1" vm="28">
        <f t="array" aca="1" ref="AB55" ca="1">Ver_flag_local</f>
        <v>#VALUE!</v>
      </c>
      <c r="AC55" s="50">
        <v>0</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5</v>
      </c>
      <c r="AS55" s="39">
        <f t="shared" ca="1" si="165"/>
        <v>3</v>
      </c>
      <c r="AT55" s="43">
        <f t="shared" ca="1" si="165"/>
        <v>2</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Local</v>
      </c>
      <c r="E56" s="16" t="str">
        <f t="shared" ca="1" si="150"/>
        <v>-</v>
      </c>
      <c r="F56" s="16" t="str">
        <f t="shared" ca="1" si="151"/>
        <v>P.3 (2)</v>
      </c>
      <c r="G56" s="16"/>
      <c r="H56" s="16" t="str">
        <f t="shared" ca="1" si="152"/>
        <v>-</v>
      </c>
      <c r="I56" s="16" t="str">
        <f t="shared" ca="1" si="153"/>
        <v>P.3 (2)</v>
      </c>
      <c r="J56" s="16"/>
      <c r="K56" s="16" t="str">
        <f t="shared" ca="1" si="154"/>
        <v>-</v>
      </c>
      <c r="L56" s="16" t="str">
        <f t="shared" ca="1" si="155"/>
        <v>P.3 (2)</v>
      </c>
      <c r="M56" s="16"/>
      <c r="N56" s="16" t="str">
        <f t="shared" ca="1" si="156"/>
        <v>-</v>
      </c>
      <c r="O56" s="16" t="str">
        <f t="shared" ca="1" si="157"/>
        <v>P.3 (2)</v>
      </c>
      <c r="P56" s="16"/>
      <c r="Q56" s="16" t="str">
        <f t="shared" ca="1" si="158"/>
        <v>-</v>
      </c>
      <c r="R56" s="16" t="str">
        <f t="shared" ca="1" si="159"/>
        <v>P.3 (2)</v>
      </c>
      <c r="S56" s="16"/>
      <c r="T56" s="16" t="str">
        <f t="shared" ca="1" si="160"/>
        <v>-</v>
      </c>
      <c r="U56" s="16" t="str">
        <f t="shared" ca="1" si="161"/>
        <v>P.3 (2)</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2</v>
      </c>
      <c r="AD56" s="51">
        <v>1</v>
      </c>
      <c r="AE56" s="595" t="e" cm="1" vm="27">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Iran</v>
      </c>
      <c r="AM56" s="38">
        <f t="shared" ca="1" si="165"/>
        <v>1</v>
      </c>
      <c r="AN56" s="39">
        <f t="shared" ca="1" si="165"/>
        <v>3</v>
      </c>
      <c r="AO56" s="39">
        <f t="shared" ca="1" si="165"/>
        <v>0</v>
      </c>
      <c r="AP56" s="39">
        <f t="shared" ca="1" si="165"/>
        <v>1</v>
      </c>
      <c r="AQ56" s="39">
        <f t="shared" ca="1" si="165"/>
        <v>2</v>
      </c>
      <c r="AR56" s="39">
        <f t="shared" ca="1" si="165"/>
        <v>2</v>
      </c>
      <c r="AS56" s="39">
        <f t="shared" ca="1" si="165"/>
        <v>7</v>
      </c>
      <c r="AT56" s="43">
        <f t="shared" ca="1" si="165"/>
        <v>-5</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P.3 (2)</v>
      </c>
      <c r="F57" s="16" t="str">
        <f t="shared" ca="1" si="151"/>
        <v>-</v>
      </c>
      <c r="G57" s="16"/>
      <c r="H57" s="16" t="str">
        <f t="shared" ca="1" si="152"/>
        <v>P.3 (2)</v>
      </c>
      <c r="I57" s="16" t="str">
        <f t="shared" ca="1" si="153"/>
        <v>-</v>
      </c>
      <c r="J57" s="16"/>
      <c r="K57" s="16" t="str">
        <f t="shared" ca="1" si="154"/>
        <v>P.3 (2)</v>
      </c>
      <c r="L57" s="16" t="str">
        <f t="shared" ca="1" si="155"/>
        <v>-</v>
      </c>
      <c r="M57" s="16"/>
      <c r="N57" s="16" t="str">
        <f t="shared" ca="1" si="156"/>
        <v>P.3 (2)</v>
      </c>
      <c r="O57" s="16" t="str">
        <f t="shared" ca="1" si="157"/>
        <v>-</v>
      </c>
      <c r="P57" s="16"/>
      <c r="Q57" s="16" t="str">
        <f t="shared" ca="1" si="158"/>
        <v>P.3 (2)</v>
      </c>
      <c r="R57" s="16" t="str">
        <f t="shared" ca="1" si="159"/>
        <v>-</v>
      </c>
      <c r="S57" s="16"/>
      <c r="T57" s="16" t="str">
        <f t="shared" ca="1" si="160"/>
        <v>P.3 (2)</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3</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6</v>
      </c>
      <c r="AT57" s="48">
        <f t="shared" ca="1" si="165"/>
        <v>-5</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1</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6</v>
      </c>
      <c r="BL58" s="16">
        <f ca="1">+BJ58-BK58</f>
        <v>-4</v>
      </c>
      <c r="BM58" s="16">
        <f ca="1">CB58</f>
        <v>11</v>
      </c>
      <c r="BN58" s="16">
        <f ca="1">CF58</f>
        <v>11</v>
      </c>
      <c r="BO58" s="16" t="str">
        <f t="shared" ref="BO58:BO69" si="174">"4"&amp;BC58</f>
        <v>4A</v>
      </c>
      <c r="BP58" s="16"/>
      <c r="BQ58" s="16"/>
      <c r="BR58" s="16">
        <f t="shared" ref="BR58:BR69" ca="1" si="175">+BE58</f>
        <v>1</v>
      </c>
      <c r="BS58" s="16">
        <f ca="1">COUNTIFS(BR$58:BR$69,"&gt;"&amp;BR58)+1</f>
        <v>11</v>
      </c>
      <c r="BT58" s="16" t="str">
        <f ca="1">IF(COUNTIF(BS$58:BS$69,BS58)=1,"-","Pos. "&amp;BS58&amp;" ("&amp;COUNTIF(BS$58:BS$69,BS58)&amp;")")</f>
        <v>Pos. 11 (2)</v>
      </c>
      <c r="BU58" s="16">
        <f t="shared" ref="BU58:BU69" ca="1" si="176">IF(BT58="-","-",BL58)</f>
        <v>-4</v>
      </c>
      <c r="BV58" s="16">
        <f t="shared" ref="BV58:BV69" ca="1" si="177">BS58+COUNTIFS(BT$58:BT$69,BT58,BU$58:BU$69,"&gt;"&amp;BU58)</f>
        <v>11</v>
      </c>
      <c r="BW58" s="16" t="str">
        <f t="shared" ref="BW58:BW69" ca="1" si="178">IF(COUNTIF(BV$58:BV$69,BV58)=1,"-","Pos. "&amp;BV58&amp;" ("&amp;COUNTIF(BV$58:BV$69,BV58)&amp;")")</f>
        <v>-</v>
      </c>
      <c r="BX58" s="16" t="str">
        <f t="shared" ref="BX58:BX69" ca="1" si="179">IF(BW58="-","-",BJ58)</f>
        <v>-</v>
      </c>
      <c r="BY58" s="16">
        <f t="shared" ref="BY58:BY69" ca="1" si="180">BV58+COUNTIFS(BW$58:BW$69,BW58,BX$58:BX$69,"&gt;"&amp;BX58)</f>
        <v>11</v>
      </c>
      <c r="BZ58" s="16" t="str">
        <f t="shared" ref="BZ58:BZ69" ca="1" si="181">IF(COUNTIF(BY$58:BY$69,BY58)=1,"-","Pos. "&amp;BY58&amp;" ("&amp;COUNTIF(BY$58:BY$69,BY58)&amp;")")</f>
        <v>-</v>
      </c>
      <c r="CA58" s="16" t="str">
        <f t="shared" ref="CA58:CA69" ca="1" si="182">IF(BZ58="-","-",COUNTIF($BD$58:$BD$69,"&gt;"&amp;BD58))</f>
        <v>-</v>
      </c>
      <c r="CB58" s="16">
        <f ca="1">BY58+COUNTIFS(BZ$58:BZ$69,BZ58,CA$58:CA$69,"&gt;"&amp;CA58)</f>
        <v>11</v>
      </c>
      <c r="CC58" s="16"/>
      <c r="CD58" s="16">
        <f t="shared" ref="CD58:CD69" ca="1" si="183">IF(OR(INDEX($AW$102:$AW$113,MATCH($BD58,$AV$102:$AV$113,0))="",BZ58="-"),CB58,INDEX($AW$102:$AW$113,MATCH($BD58,$AV$102:$AV$113,0))+CB58/1000)</f>
        <v>11</v>
      </c>
      <c r="CE58" s="16" t="str">
        <f ca="1">IF(BZ58="-","-",COUNTIF(CD$58:CD$69,"&lt;"&amp;CD58))</f>
        <v>-</v>
      </c>
      <c r="CF58" s="16">
        <f ca="1">BY58+COUNTIFS(BZ$58:BZ$69,BZ58,CE$58:CE$69,"&lt;"&amp;CE58)</f>
        <v>11</v>
      </c>
      <c r="DJ58" s="16">
        <f t="shared" ref="DJ58:DJ69" ca="1" si="184">INDEX($BY$58:$BY$69,MATCH($DQ58,$BD$58:$BD$69,0))</f>
        <v>1</v>
      </c>
      <c r="DK58" s="16"/>
      <c r="DL58" s="16">
        <f t="shared" ref="DL58:DL69" ca="1" si="185">IF(OR($H$113=144,$AJ$99=144),COUNTIF($DJ$58:$DJ$69,DJ58),1)</f>
        <v>2</v>
      </c>
      <c r="DM58" s="16" t="str">
        <f t="shared" ref="DM58:DM69" ca="1" si="186">DJ58&amp;"."&amp;DL58</f>
        <v>1.2</v>
      </c>
      <c r="DN58" s="16" t="e" cm="1" vm="29">
        <f t="array" aca="1" ref="DN58" ca="1">OFFSET(Horarios!$P$3,DJ58-1,0,DL58,1)</f>
        <v>#VALUE!</v>
      </c>
      <c r="DO58" s="16"/>
      <c r="DP58" s="16">
        <v>1</v>
      </c>
      <c r="DQ58" s="16" t="str">
        <f ca="1">INDEX($BD$58:$BD$69,MATCH(DP58,$BM$58:$BM$69,0))</f>
        <v>Senegal</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2</v>
      </c>
      <c r="BK59" s="16">
        <f t="shared" ca="1" si="173"/>
        <v>2</v>
      </c>
      <c r="BL59" s="16">
        <f t="shared" ref="BL59:BL69" ca="1" si="190">+BJ59-BK59</f>
        <v>0</v>
      </c>
      <c r="BM59" s="16">
        <f t="shared" ref="BM59:BM69" ca="1" si="191">CB59</f>
        <v>4</v>
      </c>
      <c r="BN59" s="16">
        <f t="shared" ref="BN59:BN69" ca="1" si="192">CF59</f>
        <v>4</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(5)</v>
      </c>
      <c r="BU59" s="16">
        <f t="shared" ca="1" si="176"/>
        <v>0</v>
      </c>
      <c r="BV59" s="16">
        <f t="shared" ca="1" si="177"/>
        <v>3</v>
      </c>
      <c r="BW59" s="16" t="str">
        <f t="shared" ca="1" si="178"/>
        <v>Pos. 3 (2)</v>
      </c>
      <c r="BX59" s="16">
        <f t="shared" ca="1" si="179"/>
        <v>2</v>
      </c>
      <c r="BY59" s="16">
        <f t="shared" ca="1" si="180"/>
        <v>4</v>
      </c>
      <c r="BZ59" s="16" t="str">
        <f t="shared" ca="1" si="181"/>
        <v>-</v>
      </c>
      <c r="CA59" s="16" t="str">
        <f t="shared" ca="1" si="182"/>
        <v>-</v>
      </c>
      <c r="CB59" s="16">
        <f t="shared" ref="CB59:CB68" ca="1" si="195">BY59+COUNTIFS(BZ$58:BZ$69,BZ59,CA$58:CA$69,"&gt;"&amp;CA59)</f>
        <v>4</v>
      </c>
      <c r="CC59" s="16"/>
      <c r="CD59" s="16">
        <f t="shared" ca="1" si="183"/>
        <v>4</v>
      </c>
      <c r="CE59" s="16" t="str">
        <f t="shared" ref="CE59:CE69" ca="1" si="196">IF(BZ59="-","-",COUNTIF(CD$58:CD$69,"&lt;"&amp;CD59))</f>
        <v>-</v>
      </c>
      <c r="CF59" s="16">
        <f t="shared" ref="CF59:CF69" ca="1" si="197">BY59+COUNTIFS(BZ$58:BZ$69,BZ59,CE$58:CE$69,"&lt;"&amp;CE59)</f>
        <v>4</v>
      </c>
      <c r="DJ59" s="16">
        <f t="shared" ca="1" si="184"/>
        <v>1</v>
      </c>
      <c r="DK59" s="16"/>
      <c r="DL59" s="16">
        <f t="shared" ca="1" si="185"/>
        <v>2</v>
      </c>
      <c r="DM59" s="16" t="str">
        <f t="shared" ca="1" si="186"/>
        <v>1.2</v>
      </c>
      <c r="DN59" s="16" t="e" cm="1" vm="29">
        <f t="array" aca="1" ref="DN59" ca="1">OFFSET(Horarios!$P$3,DJ59-1,0,DL59,1)</f>
        <v>#VALUE!</v>
      </c>
      <c r="DO59" s="16"/>
      <c r="DP59" s="16">
        <v>2</v>
      </c>
      <c r="DQ59" s="16" t="str">
        <f t="shared" ref="DQ59:DQ69" ca="1" si="198">INDEX($BD$58:$BD$69,MATCH(DP59,$BM$58:$BM$69,0))</f>
        <v>Sweden</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30">
        <f t="array" aca="1" ref="AB60" ca="1">Ver_flag_local</f>
        <v>#VALUE!</v>
      </c>
      <c r="AC60" s="50">
        <v>5</v>
      </c>
      <c r="AD60" s="51">
        <v>1</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6</v>
      </c>
      <c r="BL60" s="16">
        <f t="shared" ca="1" si="190"/>
        <v>-3</v>
      </c>
      <c r="BM60" s="16">
        <f t="shared" ca="1" si="191"/>
        <v>8</v>
      </c>
      <c r="BN60" s="16">
        <f t="shared" ca="1" si="192"/>
        <v>8</v>
      </c>
      <c r="BO60" s="16" t="str">
        <f t="shared" si="174"/>
        <v>4C</v>
      </c>
      <c r="BP60" s="16"/>
      <c r="BQ60" s="16"/>
      <c r="BR60" s="16">
        <f t="shared" ca="1" si="175"/>
        <v>3</v>
      </c>
      <c r="BS60" s="16">
        <f t="shared" ca="1" si="193"/>
        <v>6</v>
      </c>
      <c r="BT60" s="16" t="str">
        <f t="shared" ca="1" si="194"/>
        <v>Pos. 6 (5)</v>
      </c>
      <c r="BU60" s="16">
        <f t="shared" ca="1" si="176"/>
        <v>-3</v>
      </c>
      <c r="BV60" s="16">
        <f t="shared" ca="1" si="177"/>
        <v>6</v>
      </c>
      <c r="BW60" s="16" t="str">
        <f t="shared" ca="1" si="178"/>
        <v>Pos. 6 (3)</v>
      </c>
      <c r="BX60" s="16">
        <f t="shared" ca="1" si="179"/>
        <v>3</v>
      </c>
      <c r="BY60" s="16">
        <f t="shared" ca="1" si="180"/>
        <v>7</v>
      </c>
      <c r="BZ60" s="16" t="str">
        <f t="shared" ca="1" si="181"/>
        <v>Pos. 7 (2)</v>
      </c>
      <c r="CA60" s="16">
        <f t="shared" ca="1" si="182"/>
        <v>4</v>
      </c>
      <c r="CB60" s="16">
        <f t="shared" ca="1" si="195"/>
        <v>8</v>
      </c>
      <c r="CC60" s="16"/>
      <c r="CD60" s="16">
        <f t="shared" ca="1" si="183"/>
        <v>8</v>
      </c>
      <c r="CE60" s="16">
        <f t="shared" ca="1" si="196"/>
        <v>7</v>
      </c>
      <c r="CF60" s="16">
        <f t="shared" ca="1" si="197"/>
        <v>8</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Ecuador</v>
      </c>
    </row>
    <row r="61" spans="1:121" ht="15.9"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1</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3</v>
      </c>
      <c r="BK61" s="16">
        <f t="shared" ca="1" si="173"/>
        <v>6</v>
      </c>
      <c r="BL61" s="16">
        <f t="shared" ca="1" si="190"/>
        <v>-3</v>
      </c>
      <c r="BM61" s="16">
        <f t="shared" ca="1" si="191"/>
        <v>7</v>
      </c>
      <c r="BN61" s="16">
        <f t="shared" ca="1" si="192"/>
        <v>7</v>
      </c>
      <c r="BO61" s="16" t="str">
        <f t="shared" si="174"/>
        <v>4D</v>
      </c>
      <c r="BP61" s="16"/>
      <c r="BQ61" s="16"/>
      <c r="BR61" s="16">
        <f t="shared" ca="1" si="175"/>
        <v>3</v>
      </c>
      <c r="BS61" s="16">
        <f t="shared" ca="1" si="193"/>
        <v>6</v>
      </c>
      <c r="BT61" s="16" t="str">
        <f t="shared" ca="1" si="194"/>
        <v>Pos. 6 (5)</v>
      </c>
      <c r="BU61" s="16">
        <f t="shared" ca="1" si="176"/>
        <v>-3</v>
      </c>
      <c r="BV61" s="16">
        <f t="shared" ca="1" si="177"/>
        <v>6</v>
      </c>
      <c r="BW61" s="16" t="str">
        <f t="shared" ca="1" si="178"/>
        <v>Pos. 6 (3)</v>
      </c>
      <c r="BX61" s="16">
        <f t="shared" ca="1" si="179"/>
        <v>3</v>
      </c>
      <c r="BY61" s="16">
        <f t="shared" ca="1" si="180"/>
        <v>7</v>
      </c>
      <c r="BZ61" s="16" t="str">
        <f t="shared" ca="1" si="181"/>
        <v>Pos. 7 (2)</v>
      </c>
      <c r="CA61" s="16">
        <f t="shared" ca="1" si="182"/>
        <v>6</v>
      </c>
      <c r="CB61" s="16">
        <f t="shared" ca="1" si="195"/>
        <v>7</v>
      </c>
      <c r="CC61" s="16"/>
      <c r="CD61" s="16">
        <f t="shared" ca="1" si="183"/>
        <v>7</v>
      </c>
      <c r="CE61" s="16">
        <f t="shared" ca="1" si="196"/>
        <v>6</v>
      </c>
      <c r="CF61" s="16">
        <f t="shared" ca="1" si="197"/>
        <v>7</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Bosnia and Herzegovina</v>
      </c>
    </row>
    <row r="62" spans="1:121" ht="15.9"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11</v>
      </c>
      <c r="AS62" s="36">
        <f t="shared" ca="1" si="215"/>
        <v>3</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4</v>
      </c>
      <c r="BF62" s="16">
        <f t="shared" ca="1" si="189"/>
        <v>3</v>
      </c>
      <c r="BG62" s="16">
        <f t="shared" ca="1" si="169"/>
        <v>1</v>
      </c>
      <c r="BH62" s="16">
        <f t="shared" ca="1" si="170"/>
        <v>1</v>
      </c>
      <c r="BI62" s="16">
        <f t="shared" ca="1" si="171"/>
        <v>1</v>
      </c>
      <c r="BJ62" s="16">
        <f t="shared" ca="1" si="172"/>
        <v>7</v>
      </c>
      <c r="BK62" s="16">
        <f t="shared" ca="1" si="173"/>
        <v>7</v>
      </c>
      <c r="BL62" s="16">
        <f t="shared" ca="1" si="190"/>
        <v>0</v>
      </c>
      <c r="BM62" s="16">
        <f t="shared" ca="1" si="191"/>
        <v>3</v>
      </c>
      <c r="BN62" s="16">
        <f t="shared" ca="1" si="192"/>
        <v>3</v>
      </c>
      <c r="BO62" s="16" t="str">
        <f t="shared" si="174"/>
        <v>4E</v>
      </c>
      <c r="BP62" s="16"/>
      <c r="BQ62" s="16"/>
      <c r="BR62" s="16">
        <f t="shared" ca="1" si="175"/>
        <v>4</v>
      </c>
      <c r="BS62" s="16">
        <f t="shared" ca="1" si="193"/>
        <v>1</v>
      </c>
      <c r="BT62" s="16" t="str">
        <f t="shared" ca="1" si="194"/>
        <v>Pos. 1 (5)</v>
      </c>
      <c r="BU62" s="16">
        <f t="shared" ca="1" si="176"/>
        <v>0</v>
      </c>
      <c r="BV62" s="16">
        <f t="shared" ca="1" si="177"/>
        <v>3</v>
      </c>
      <c r="BW62" s="16" t="str">
        <f t="shared" ca="1" si="178"/>
        <v>Pos. 3 (2)</v>
      </c>
      <c r="BX62" s="16">
        <f t="shared" ca="1" si="179"/>
        <v>7</v>
      </c>
      <c r="BY62" s="16">
        <f t="shared" ca="1" si="180"/>
        <v>3</v>
      </c>
      <c r="BZ62" s="16" t="str">
        <f t="shared" ca="1" si="181"/>
        <v>-</v>
      </c>
      <c r="CA62" s="16" t="str">
        <f t="shared" ca="1" si="182"/>
        <v>-</v>
      </c>
      <c r="CB62" s="16">
        <f t="shared" ca="1" si="195"/>
        <v>3</v>
      </c>
      <c r="CC62" s="16"/>
      <c r="CD62" s="16">
        <f t="shared" ca="1" si="183"/>
        <v>3</v>
      </c>
      <c r="CE62" s="16" t="str">
        <f t="shared" ca="1" si="196"/>
        <v>-</v>
      </c>
      <c r="CF62" s="16">
        <f t="shared" ca="1" si="197"/>
        <v>3</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Algeria</v>
      </c>
    </row>
    <row r="63" spans="1:121" ht="15.9"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4</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9</v>
      </c>
      <c r="AS63" s="39">
        <f t="shared" ca="1" si="215"/>
        <v>5</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7</v>
      </c>
      <c r="BK63" s="16">
        <f t="shared" ca="1" si="173"/>
        <v>6</v>
      </c>
      <c r="BL63" s="16">
        <f t="shared" ca="1" si="190"/>
        <v>1</v>
      </c>
      <c r="BM63" s="16">
        <f t="shared" ca="1" si="191"/>
        <v>2</v>
      </c>
      <c r="BN63" s="16">
        <f t="shared" ca="1" si="192"/>
        <v>2</v>
      </c>
      <c r="BO63" s="16" t="str">
        <f t="shared" si="174"/>
        <v>4F</v>
      </c>
      <c r="BP63" s="16"/>
      <c r="BQ63" s="16"/>
      <c r="BR63" s="16">
        <f t="shared" ca="1" si="175"/>
        <v>4</v>
      </c>
      <c r="BS63" s="16">
        <f t="shared" ca="1" si="193"/>
        <v>1</v>
      </c>
      <c r="BT63" s="16" t="str">
        <f t="shared" ca="1" si="194"/>
        <v>Pos. 1 (5)</v>
      </c>
      <c r="BU63" s="16">
        <f t="shared" ca="1" si="176"/>
        <v>1</v>
      </c>
      <c r="BV63" s="16">
        <f t="shared" ca="1" si="177"/>
        <v>1</v>
      </c>
      <c r="BW63" s="16" t="str">
        <f t="shared" ca="1" si="178"/>
        <v>Pos. 1 (2)</v>
      </c>
      <c r="BX63" s="16">
        <f t="shared" ca="1" si="179"/>
        <v>7</v>
      </c>
      <c r="BY63" s="16">
        <f t="shared" ca="1" si="180"/>
        <v>1</v>
      </c>
      <c r="BZ63" s="16" t="str">
        <f t="shared" ca="1" si="181"/>
        <v>Pos. 1 (2)</v>
      </c>
      <c r="CA63" s="16">
        <f t="shared" ca="1" si="182"/>
        <v>1</v>
      </c>
      <c r="CB63" s="16">
        <f t="shared" ca="1" si="195"/>
        <v>2</v>
      </c>
      <c r="CC63" s="16"/>
      <c r="CD63" s="16">
        <f t="shared" ca="1" si="183"/>
        <v>2</v>
      </c>
      <c r="CE63" s="16">
        <f t="shared" ca="1" si="196"/>
        <v>1</v>
      </c>
      <c r="CF63" s="16">
        <f t="shared" ca="1" si="197"/>
        <v>2</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Ghana</v>
      </c>
    </row>
    <row r="64" spans="1:121" ht="15.9"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3</v>
      </c>
      <c r="AS64" s="39">
        <f t="shared" ca="1" si="215"/>
        <v>7</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1</v>
      </c>
      <c r="BF64" s="16">
        <f t="shared" ca="1" si="189"/>
        <v>3</v>
      </c>
      <c r="BG64" s="16">
        <f t="shared" ca="1" si="169"/>
        <v>0</v>
      </c>
      <c r="BH64" s="16">
        <f t="shared" ca="1" si="170"/>
        <v>1</v>
      </c>
      <c r="BI64" s="16">
        <f t="shared" ca="1" si="171"/>
        <v>2</v>
      </c>
      <c r="BJ64" s="16">
        <f t="shared" ca="1" si="172"/>
        <v>2</v>
      </c>
      <c r="BK64" s="16">
        <f t="shared" ca="1" si="173"/>
        <v>7</v>
      </c>
      <c r="BL64" s="16">
        <f t="shared" ca="1" si="190"/>
        <v>-5</v>
      </c>
      <c r="BM64" s="16">
        <f t="shared" ca="1" si="191"/>
        <v>12</v>
      </c>
      <c r="BN64" s="16">
        <f t="shared" ca="1" si="192"/>
        <v>12</v>
      </c>
      <c r="BO64" s="16" t="str">
        <f t="shared" si="174"/>
        <v>4G</v>
      </c>
      <c r="BP64" s="16"/>
      <c r="BQ64" s="16"/>
      <c r="BR64" s="16">
        <f t="shared" ca="1" si="175"/>
        <v>1</v>
      </c>
      <c r="BS64" s="16">
        <f t="shared" ca="1" si="193"/>
        <v>11</v>
      </c>
      <c r="BT64" s="16" t="str">
        <f t="shared" ca="1" si="194"/>
        <v>Pos. 11 (2)</v>
      </c>
      <c r="BU64" s="16">
        <f t="shared" ca="1" si="176"/>
        <v>-5</v>
      </c>
      <c r="BV64" s="16">
        <f t="shared" ca="1" si="177"/>
        <v>12</v>
      </c>
      <c r="BW64" s="16" t="str">
        <f t="shared" ca="1" si="178"/>
        <v>-</v>
      </c>
      <c r="BX64" s="16" t="str">
        <f t="shared" ca="1" si="179"/>
        <v>-</v>
      </c>
      <c r="BY64" s="16">
        <f t="shared" ca="1" si="180"/>
        <v>12</v>
      </c>
      <c r="BZ64" s="16" t="str">
        <f t="shared" ca="1" si="181"/>
        <v>-</v>
      </c>
      <c r="CA64" s="16" t="str">
        <f t="shared" ca="1" si="182"/>
        <v>-</v>
      </c>
      <c r="CB64" s="16">
        <f t="shared" ca="1" si="195"/>
        <v>12</v>
      </c>
      <c r="CC64" s="16"/>
      <c r="CD64" s="16">
        <f t="shared" ca="1" si="183"/>
        <v>12</v>
      </c>
      <c r="CE64" s="16" t="str">
        <f t="shared" ca="1" si="196"/>
        <v>-</v>
      </c>
      <c r="CF64" s="16">
        <f t="shared" ca="1" si="197"/>
        <v>12</v>
      </c>
      <c r="DJ64" s="16">
        <f t="shared" ca="1" si="184"/>
        <v>7</v>
      </c>
      <c r="DK64" s="16"/>
      <c r="DL64" s="16">
        <f t="shared" ca="1" si="185"/>
        <v>2</v>
      </c>
      <c r="DM64" s="16" t="str">
        <f t="shared" ca="1" si="186"/>
        <v>7.2</v>
      </c>
      <c r="DN64" s="16" t="e" cm="1" vm="29">
        <f t="array" aca="1" ref="DN64" ca="1">OFFSET(Horarios!$P$3,DJ64-1,0,DL64,1)</f>
        <v>#VALUE!</v>
      </c>
      <c r="DO64" s="16"/>
      <c r="DP64" s="16">
        <v>7</v>
      </c>
      <c r="DQ64" s="16" t="str">
        <f t="shared" ca="1" si="198"/>
        <v>Paraguay</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2</v>
      </c>
      <c r="AD65" s="54">
        <v>3</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3</v>
      </c>
      <c r="AS65" s="47">
        <f t="shared" ca="1" si="215"/>
        <v>11</v>
      </c>
      <c r="AT65" s="48">
        <f t="shared" ca="1" si="215"/>
        <v>-8</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3</v>
      </c>
      <c r="BK65" s="16">
        <f t="shared" ca="1" si="173"/>
        <v>7</v>
      </c>
      <c r="BL65" s="16">
        <f t="shared" ca="1" si="190"/>
        <v>-4</v>
      </c>
      <c r="BM65" s="16">
        <f t="shared" ca="1" si="191"/>
        <v>9</v>
      </c>
      <c r="BN65" s="16">
        <f t="shared" ca="1" si="192"/>
        <v>9</v>
      </c>
      <c r="BO65" s="16" t="str">
        <f t="shared" si="174"/>
        <v>4H</v>
      </c>
      <c r="BP65" s="16"/>
      <c r="BQ65" s="16"/>
      <c r="BR65" s="16">
        <f t="shared" ca="1" si="175"/>
        <v>3</v>
      </c>
      <c r="BS65" s="16">
        <f t="shared" ca="1" si="193"/>
        <v>6</v>
      </c>
      <c r="BT65" s="16" t="str">
        <f t="shared" ca="1" si="194"/>
        <v>Pos. 6 (5)</v>
      </c>
      <c r="BU65" s="16">
        <f t="shared" ca="1" si="176"/>
        <v>-4</v>
      </c>
      <c r="BV65" s="16">
        <f t="shared" ca="1" si="177"/>
        <v>9</v>
      </c>
      <c r="BW65" s="16" t="str">
        <f t="shared" ca="1" si="178"/>
        <v>Pos. 9 (2)</v>
      </c>
      <c r="BX65" s="16">
        <f t="shared" ca="1" si="179"/>
        <v>3</v>
      </c>
      <c r="BY65" s="16">
        <f t="shared" ca="1" si="180"/>
        <v>9</v>
      </c>
      <c r="BZ65" s="16" t="str">
        <f t="shared" ca="1" si="181"/>
        <v>Pos. 9 (2)</v>
      </c>
      <c r="CA65" s="16">
        <f t="shared" ca="1" si="182"/>
        <v>5</v>
      </c>
      <c r="CB65" s="16">
        <f t="shared" ca="1" si="195"/>
        <v>9</v>
      </c>
      <c r="CC65" s="16"/>
      <c r="CD65" s="16">
        <f t="shared" ca="1" si="183"/>
        <v>9</v>
      </c>
      <c r="CE65" s="16">
        <f t="shared" ca="1" si="196"/>
        <v>8</v>
      </c>
      <c r="CF65" s="16">
        <f t="shared" ca="1" si="197"/>
        <v>9</v>
      </c>
      <c r="DJ65" s="16">
        <f t="shared" ca="1" si="184"/>
        <v>7</v>
      </c>
      <c r="DK65" s="16"/>
      <c r="DL65" s="16">
        <f t="shared" ca="1" si="185"/>
        <v>2</v>
      </c>
      <c r="DM65" s="16" t="str">
        <f t="shared" ca="1" si="186"/>
        <v>7.2</v>
      </c>
      <c r="DN65" s="16" t="e" cm="1" vm="29">
        <f t="array" aca="1" ref="DN65" ca="1">OFFSET(Horarios!$P$3,DJ65-1,0,DL65,1)</f>
        <v>#VALUE!</v>
      </c>
      <c r="DO65" s="16"/>
      <c r="DP65" s="16">
        <v>8</v>
      </c>
      <c r="DQ65" s="16" t="str">
        <f t="shared" ca="1" si="198"/>
        <v>Scotland</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7</v>
      </c>
      <c r="BK66" s="16">
        <f t="shared" ca="1" si="173"/>
        <v>6</v>
      </c>
      <c r="BL66" s="16">
        <f t="shared" ca="1" si="190"/>
        <v>1</v>
      </c>
      <c r="BM66" s="16">
        <f t="shared" ca="1" si="191"/>
        <v>1</v>
      </c>
      <c r="BN66" s="16">
        <f t="shared" ca="1" si="192"/>
        <v>1</v>
      </c>
      <c r="BO66" s="16" t="str">
        <f t="shared" si="174"/>
        <v>4I</v>
      </c>
      <c r="BP66" s="16"/>
      <c r="BQ66" s="16"/>
      <c r="BR66" s="16">
        <f t="shared" ca="1" si="175"/>
        <v>4</v>
      </c>
      <c r="BS66" s="16">
        <f t="shared" ca="1" si="193"/>
        <v>1</v>
      </c>
      <c r="BT66" s="16" t="str">
        <f t="shared" ca="1" si="194"/>
        <v>Pos. 1 (5)</v>
      </c>
      <c r="BU66" s="16">
        <f t="shared" ca="1" si="176"/>
        <v>1</v>
      </c>
      <c r="BV66" s="16">
        <f t="shared" ca="1" si="177"/>
        <v>1</v>
      </c>
      <c r="BW66" s="16" t="str">
        <f t="shared" ca="1" si="178"/>
        <v>Pos. 1 (2)</v>
      </c>
      <c r="BX66" s="16">
        <f t="shared" ca="1" si="179"/>
        <v>7</v>
      </c>
      <c r="BY66" s="16">
        <f t="shared" ca="1" si="180"/>
        <v>1</v>
      </c>
      <c r="BZ66" s="16" t="str">
        <f t="shared" ca="1" si="181"/>
        <v>Pos. 1 (2)</v>
      </c>
      <c r="CA66" s="16">
        <f t="shared" ca="1" si="182"/>
        <v>3</v>
      </c>
      <c r="CB66" s="16">
        <f t="shared" ca="1" si="195"/>
        <v>1</v>
      </c>
      <c r="CC66" s="16"/>
      <c r="CD66" s="16">
        <f t="shared" ca="1" si="183"/>
        <v>1</v>
      </c>
      <c r="CE66" s="16">
        <f t="shared" ca="1" si="196"/>
        <v>0</v>
      </c>
      <c r="CF66" s="16">
        <f t="shared" ca="1" si="197"/>
        <v>1</v>
      </c>
      <c r="DJ66" s="16">
        <f t="shared" ca="1" si="184"/>
        <v>9</v>
      </c>
      <c r="DK66" s="16"/>
      <c r="DL66" s="16">
        <f t="shared" ca="1" si="185"/>
        <v>2</v>
      </c>
      <c r="DM66" s="16" t="str">
        <f t="shared" ca="1" si="186"/>
        <v>9.2</v>
      </c>
      <c r="DN66" s="16" t="e" cm="1" vm="29">
        <f t="array" aca="1" ref="DN66" ca="1">OFFSET(Horarios!$P$3,DJ66-1,0,DL66,1)</f>
        <v>#VALUE!</v>
      </c>
      <c r="DO66" s="16"/>
      <c r="DP66" s="16">
        <v>9</v>
      </c>
      <c r="DQ66" s="16" t="str">
        <f t="shared" ca="1" si="198"/>
        <v>Saudi Arabia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4</v>
      </c>
      <c r="BK67" s="16">
        <f t="shared" ca="1" si="173"/>
        <v>6</v>
      </c>
      <c r="BL67" s="16">
        <f t="shared" ca="1" si="190"/>
        <v>-2</v>
      </c>
      <c r="BM67" s="16">
        <f t="shared" ca="1" si="191"/>
        <v>5</v>
      </c>
      <c r="BN67" s="16">
        <f t="shared" ca="1" si="192"/>
        <v>5</v>
      </c>
      <c r="BO67" s="16" t="str">
        <f t="shared" si="174"/>
        <v>4J</v>
      </c>
      <c r="BP67" s="16"/>
      <c r="BQ67" s="16"/>
      <c r="BR67" s="16">
        <f t="shared" ca="1" si="175"/>
        <v>4</v>
      </c>
      <c r="BS67" s="16">
        <f t="shared" ca="1" si="193"/>
        <v>1</v>
      </c>
      <c r="BT67" s="16" t="str">
        <f t="shared" ca="1" si="194"/>
        <v>Pos. 1 (5)</v>
      </c>
      <c r="BU67" s="16">
        <f t="shared" ca="1" si="176"/>
        <v>-2</v>
      </c>
      <c r="BV67" s="16">
        <f t="shared" ca="1" si="177"/>
        <v>5</v>
      </c>
      <c r="BW67" s="16" t="str">
        <f t="shared" ca="1" si="178"/>
        <v>-</v>
      </c>
      <c r="BX67" s="16" t="str">
        <f t="shared" ca="1" si="179"/>
        <v>-</v>
      </c>
      <c r="BY67" s="16">
        <f t="shared" ca="1" si="180"/>
        <v>5</v>
      </c>
      <c r="BZ67" s="16" t="str">
        <f t="shared" ca="1" si="181"/>
        <v>-</v>
      </c>
      <c r="CA67" s="16" t="str">
        <f t="shared" ca="1" si="182"/>
        <v>-</v>
      </c>
      <c r="CB67" s="16">
        <f t="shared" ca="1" si="195"/>
        <v>5</v>
      </c>
      <c r="CC67" s="16"/>
      <c r="CD67" s="16">
        <f t="shared" ca="1" si="183"/>
        <v>5</v>
      </c>
      <c r="CE67" s="16" t="str">
        <f t="shared" ca="1" si="196"/>
        <v>-</v>
      </c>
      <c r="CF67" s="16">
        <f t="shared" ca="1" si="197"/>
        <v>5</v>
      </c>
      <c r="DJ67" s="16">
        <f t="shared" ca="1" si="184"/>
        <v>9</v>
      </c>
      <c r="DK67" s="16"/>
      <c r="DL67" s="16">
        <f t="shared" ca="1" si="185"/>
        <v>2</v>
      </c>
      <c r="DM67" s="16" t="str">
        <f t="shared" ca="1" si="186"/>
        <v>9.2</v>
      </c>
      <c r="DN67" s="16" t="e" cm="1" vm="29">
        <f t="array" aca="1" ref="DN67" ca="1">OFFSET(Horarios!$P$3,DJ67-1,0,DL67,1)</f>
        <v>#VALUE!</v>
      </c>
      <c r="DO67" s="16"/>
      <c r="DP67" s="16">
        <v>10</v>
      </c>
      <c r="DQ67" s="16" t="str">
        <f t="shared" ca="1" si="198"/>
        <v>Uzbekistan</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3</v>
      </c>
      <c r="BF68" s="16">
        <f t="shared" ca="1" si="189"/>
        <v>3</v>
      </c>
      <c r="BG68" s="16">
        <f t="shared" ca="1" si="169"/>
        <v>1</v>
      </c>
      <c r="BH68" s="16">
        <f t="shared" ca="1" si="170"/>
        <v>0</v>
      </c>
      <c r="BI68" s="16">
        <f t="shared" ca="1" si="171"/>
        <v>2</v>
      </c>
      <c r="BJ68" s="16">
        <f t="shared" ca="1" si="172"/>
        <v>3</v>
      </c>
      <c r="BK68" s="16">
        <f t="shared" ca="1" si="173"/>
        <v>7</v>
      </c>
      <c r="BL68" s="16">
        <f t="shared" ca="1" si="190"/>
        <v>-4</v>
      </c>
      <c r="BM68" s="16">
        <f t="shared" ca="1" si="191"/>
        <v>10</v>
      </c>
      <c r="BN68" s="16">
        <f t="shared" ca="1" si="192"/>
        <v>10</v>
      </c>
      <c r="BO68" s="16" t="str">
        <f t="shared" si="174"/>
        <v>4K</v>
      </c>
      <c r="BP68" s="16"/>
      <c r="BQ68" s="16"/>
      <c r="BR68" s="16">
        <f t="shared" ca="1" si="175"/>
        <v>3</v>
      </c>
      <c r="BS68" s="16">
        <f t="shared" ca="1" si="193"/>
        <v>6</v>
      </c>
      <c r="BT68" s="16" t="str">
        <f t="shared" ca="1" si="194"/>
        <v>Pos. 6 (5)</v>
      </c>
      <c r="BU68" s="16">
        <f t="shared" ca="1" si="176"/>
        <v>-4</v>
      </c>
      <c r="BV68" s="16">
        <f t="shared" ca="1" si="177"/>
        <v>9</v>
      </c>
      <c r="BW68" s="16" t="str">
        <f t="shared" ca="1" si="178"/>
        <v>Pos. 9 (2)</v>
      </c>
      <c r="BX68" s="16">
        <f t="shared" ca="1" si="179"/>
        <v>3</v>
      </c>
      <c r="BY68" s="16">
        <f t="shared" ca="1" si="180"/>
        <v>9</v>
      </c>
      <c r="BZ68" s="16" t="str">
        <f t="shared" ca="1" si="181"/>
        <v>Pos. 9 (2)</v>
      </c>
      <c r="CA68" s="16">
        <f t="shared" ca="1" si="182"/>
        <v>0</v>
      </c>
      <c r="CB68" s="16">
        <f t="shared" ca="1" si="195"/>
        <v>10</v>
      </c>
      <c r="CC68" s="16"/>
      <c r="CD68" s="16">
        <f t="shared" ca="1" si="183"/>
        <v>10</v>
      </c>
      <c r="CE68" s="16">
        <f t="shared" ca="1" si="196"/>
        <v>9</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South Africa</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6">
        <f t="array" aca="1" ref="AB69" ca="1">Ver_flag_local</f>
        <v>#VALUE!</v>
      </c>
      <c r="AC69" s="50">
        <v>0</v>
      </c>
      <c r="AD69" s="51">
        <v>4</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4</v>
      </c>
      <c r="BK69" s="16">
        <f t="shared" ca="1" si="173"/>
        <v>7</v>
      </c>
      <c r="BL69" s="16">
        <f t="shared" ca="1" si="190"/>
        <v>-3</v>
      </c>
      <c r="BM69" s="16">
        <f t="shared" ca="1" si="191"/>
        <v>6</v>
      </c>
      <c r="BN69" s="16">
        <f t="shared" ca="1" si="192"/>
        <v>6</v>
      </c>
      <c r="BO69" s="16" t="str">
        <f t="shared" si="174"/>
        <v>4L</v>
      </c>
      <c r="BP69" s="16"/>
      <c r="BQ69" s="16"/>
      <c r="BR69" s="16">
        <f t="shared" ca="1" si="175"/>
        <v>3</v>
      </c>
      <c r="BS69" s="16">
        <f t="shared" ca="1" si="193"/>
        <v>6</v>
      </c>
      <c r="BT69" s="16" t="str">
        <f t="shared" ca="1" si="194"/>
        <v>Pos. 6 (5)</v>
      </c>
      <c r="BU69" s="16">
        <f t="shared" ca="1" si="176"/>
        <v>-3</v>
      </c>
      <c r="BV69" s="16">
        <f t="shared" ca="1" si="177"/>
        <v>6</v>
      </c>
      <c r="BW69" s="16" t="str">
        <f t="shared" ca="1" si="178"/>
        <v>Pos. 6 (3)</v>
      </c>
      <c r="BX69" s="16">
        <f t="shared" ca="1" si="179"/>
        <v>4</v>
      </c>
      <c r="BY69" s="16">
        <f t="shared" ca="1" si="180"/>
        <v>6</v>
      </c>
      <c r="BZ69" s="16" t="str">
        <f t="shared" ca="1" si="181"/>
        <v>-</v>
      </c>
      <c r="CA69" s="16" t="str">
        <f t="shared" ca="1" si="182"/>
        <v>-</v>
      </c>
      <c r="CB69" s="16">
        <f ca="1">BY69+COUNTIFS(BZ$58:BZ$69,BZ69,CA$58:CA$69,"&gt;"&amp;CA69)</f>
        <v>6</v>
      </c>
      <c r="CC69" s="16"/>
      <c r="CD69" s="16">
        <f t="shared" ca="1" si="183"/>
        <v>6</v>
      </c>
      <c r="CE69" s="16" t="str">
        <f t="shared" ca="1" si="196"/>
        <v>-</v>
      </c>
      <c r="CF69" s="16">
        <f t="shared" ca="1" si="197"/>
        <v>6</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Iran</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5</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11</v>
      </c>
      <c r="AS70" s="36">
        <f t="shared" ca="1" si="233"/>
        <v>3</v>
      </c>
      <c r="AT70" s="41">
        <f t="shared" ca="1" si="233"/>
        <v>8</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3</v>
      </c>
      <c r="AD71" s="51">
        <v>3</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9</v>
      </c>
      <c r="AS71" s="39">
        <f t="shared" ca="1" si="233"/>
        <v>7</v>
      </c>
      <c r="AT71" s="43">
        <f t="shared" ca="1" si="233"/>
        <v>2</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2</v>
      </c>
      <c r="AD72" s="51">
        <v>4</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7</v>
      </c>
      <c r="AS72" s="39">
        <f t="shared" ca="1" si="233"/>
        <v>6</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3</v>
      </c>
      <c r="AD73" s="54">
        <v>1</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12</v>
      </c>
      <c r="AT73" s="48">
        <f t="shared" ca="1" si="233"/>
        <v>-11</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9" t="s">
        <v>5</v>
      </c>
      <c r="X76" s="24">
        <f ca="1">Horarios!C76</f>
        <v>46190.125</v>
      </c>
      <c r="Y76" s="25">
        <f ca="1">Horarios!C76</f>
        <v>46190.125</v>
      </c>
      <c r="Z76" s="26" t="str">
        <f>$Z$4</f>
        <v>R1</v>
      </c>
      <c r="AA76" s="27" t="str">
        <f ca="1">A77</f>
        <v>Argentina</v>
      </c>
      <c r="AB76" s="49" t="e" cm="1" vm="38">
        <f t="array" aca="1" ref="AB76" ca="1">Ver_flag_local</f>
        <v>#VALUE!</v>
      </c>
      <c r="AC76" s="50">
        <v>3</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9"/>
      <c r="X77" s="24">
        <f ca="1">Horarios!C77</f>
        <v>46190.25</v>
      </c>
      <c r="Y77" s="25">
        <f ca="1">Horarios!C77</f>
        <v>46190.25</v>
      </c>
      <c r="Z77" s="26" t="str">
        <f>$Z$4</f>
        <v>R1</v>
      </c>
      <c r="AA77" s="27" t="str">
        <f ca="1">A79</f>
        <v>Austria</v>
      </c>
      <c r="AB77" s="49" t="e" cm="1" vm="40">
        <f t="array" aca="1" ref="AB77" ca="1">Ver_flag_local</f>
        <v>#VALUE!</v>
      </c>
      <c r="AC77" s="50">
        <v>2</v>
      </c>
      <c r="AD77" s="51">
        <v>1</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0</v>
      </c>
      <c r="AT78" s="41">
        <f t="shared" ca="1" si="251"/>
        <v>9</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1</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5</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2</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4</v>
      </c>
      <c r="AS80" s="39">
        <f t="shared" ca="1" si="251"/>
        <v>6</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2</v>
      </c>
      <c r="AS81" s="47">
        <f t="shared" ca="1" si="251"/>
        <v>8</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1</v>
      </c>
      <c r="AD85" s="51">
        <v>3</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4</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10</v>
      </c>
      <c r="AS86" s="36">
        <f t="shared" ca="1" si="269"/>
        <v>3</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7</v>
      </c>
      <c r="AS87" s="39">
        <f t="shared" ca="1" si="269"/>
        <v>4</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2</v>
      </c>
      <c r="AD88" s="51">
        <v>3</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3</v>
      </c>
      <c r="AS88" s="39">
        <f t="shared" ca="1" si="269"/>
        <v>7</v>
      </c>
      <c r="AT88" s="43">
        <f t="shared" ca="1" si="269"/>
        <v>-4</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0</v>
      </c>
      <c r="AD89" s="54">
        <v>1</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0</v>
      </c>
      <c r="AS89" s="47">
        <f t="shared" ca="1" si="269"/>
        <v>6</v>
      </c>
      <c r="AT89" s="48">
        <f t="shared" ca="1" si="269"/>
        <v>-6</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3</v>
      </c>
      <c r="AD92" s="51">
        <v>2</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4</v>
      </c>
      <c r="AD94" s="51">
        <v>1</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12</v>
      </c>
      <c r="AS94" s="36">
        <f t="shared" ca="1" si="287"/>
        <v>4</v>
      </c>
      <c r="AT94" s="41">
        <f t="shared" ca="1" si="287"/>
        <v>8</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6</v>
      </c>
      <c r="AS95" s="39">
        <f t="shared" ca="1" si="287"/>
        <v>4</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1</v>
      </c>
      <c r="AD96" s="51">
        <v>5</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4</v>
      </c>
      <c r="AS96" s="39">
        <f t="shared" ca="1" si="287"/>
        <v>7</v>
      </c>
      <c r="AT96" s="43">
        <f t="shared" ca="1" si="287"/>
        <v>-3</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2</v>
      </c>
      <c r="AS97" s="47">
        <f t="shared" ca="1" si="287"/>
        <v>9</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Mexico</v>
      </c>
      <c r="AB101" s="89"/>
      <c r="AC101" s="51">
        <v>3</v>
      </c>
      <c r="AD101" s="51">
        <v>1</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6</v>
      </c>
      <c r="AV101" s="188"/>
      <c r="AW101" s="214"/>
      <c r="AX101" s="214"/>
      <c r="AY101" s="335" t="str">
        <f ca="1">+IF(OR($H$113&gt;=48,$AJ$99=144),Idiomas!D68,"")</f>
        <v xml:space="preserve">Best 3-placed groups: </v>
      </c>
      <c r="AZ101" s="336" t="str">
        <f ca="1">+IF(OR($H$113&gt;=48,$AJ$99=144),BI112,"")</f>
        <v>BCDEFIJL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Ivory Coast</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Japan</v>
      </c>
      <c r="AG102" s="327">
        <f t="shared" ca="1" si="294"/>
        <v>1</v>
      </c>
      <c r="AH102" s="195">
        <v>76</v>
      </c>
      <c r="AI102" s="182">
        <v>1</v>
      </c>
      <c r="AJ102" s="80">
        <v>1</v>
      </c>
      <c r="AK102" s="605" t="e" cm="1" vm="35">
        <f t="array" aca="1" ref="AK102" ca="1">Ver_flag_visit</f>
        <v>#VALUE!</v>
      </c>
      <c r="AL102" s="81" t="str">
        <f t="shared" ref="AL102:AL113" ca="1" si="297">+IF($H$113&gt;=48,INDEX($BD$58:$BD$69,MATCH(AI102,$BN$58:$BN$69,0)),BB58)</f>
        <v>Senegal</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7</v>
      </c>
      <c r="AS102" s="83">
        <f t="shared" ca="1" si="298"/>
        <v>6</v>
      </c>
      <c r="AT102" s="84">
        <f t="shared" ca="1" si="298"/>
        <v>1</v>
      </c>
      <c r="AU102" s="330">
        <f t="shared" ref="AU102:AU113" ca="1" si="299">IF($H$113=144,INDEX($DL$58:$DL$69,MATCH(AI102,$DP$58:$DP$69,0)),"")</f>
        <v>2</v>
      </c>
      <c r="AV102" s="182" t="str">
        <f t="shared" ref="AV102:AV113" ca="1" si="300">INDEX($BD$58:$BD$69,MATCH(AI102,$BM$58:$BM$69,0))</f>
        <v>Senegal</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Ivory Coast</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Ivory Coast</v>
      </c>
      <c r="AB103" s="89"/>
      <c r="AC103" s="92">
        <v>1</v>
      </c>
      <c r="AD103" s="92">
        <v>0</v>
      </c>
      <c r="AE103" s="89"/>
      <c r="AF103" s="91" t="str">
        <f t="shared" ca="1" si="293"/>
        <v>Paraguay</v>
      </c>
      <c r="AG103" s="327">
        <f t="shared" ca="1" si="294"/>
        <v>1</v>
      </c>
      <c r="AH103" s="195">
        <v>74</v>
      </c>
      <c r="AI103" s="182">
        <v>2</v>
      </c>
      <c r="AJ103" s="42">
        <v>2</v>
      </c>
      <c r="AK103" s="602" t="e" cm="1" vm="23">
        <f t="array" aca="1" ref="AK103" ca="1">Ver_flag_visit</f>
        <v>#VALUE!</v>
      </c>
      <c r="AL103" s="85" t="str">
        <f t="shared" ca="1" si="297"/>
        <v>Sweden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7</v>
      </c>
      <c r="AS103" s="86">
        <f t="shared" ca="1" si="302"/>
        <v>6</v>
      </c>
      <c r="AT103" s="87">
        <f t="shared" ca="1" si="302"/>
        <v>1</v>
      </c>
      <c r="AU103" s="330">
        <f t="shared" ca="1" si="299"/>
        <v>2</v>
      </c>
      <c r="AV103" s="182" t="str">
        <f t="shared" ca="1" si="300"/>
        <v>Sweden</v>
      </c>
      <c r="AW103" s="215"/>
      <c r="AX103" s="170"/>
      <c r="AY103" s="276"/>
      <c r="AZ103" s="279" t="str">
        <f t="shared" ref="AZ103:AZ110" ca="1" si="303">+IF(OR($H$113&gt;=48,$AJ$99=144),BF117&amp;" - "&amp;BG117,"")</f>
        <v>1A - 3C</v>
      </c>
      <c r="BA103" s="176"/>
      <c r="BF103" t="str">
        <f t="shared" ref="BF103:BF110" ca="1" si="304">IFERROR(INDEX($BC$6:$BC$53,MATCH(AL102,$BD$6:$BD$53,0)),"")</f>
        <v>I</v>
      </c>
      <c r="BG103">
        <f t="shared" ref="BG103:BG110" ca="1" si="305">COUNTIF($BF$103:$BF$110,"&lt;="&amp;BF103)</f>
        <v>6</v>
      </c>
      <c r="BI103">
        <v>1</v>
      </c>
      <c r="BJ103" t="str">
        <f t="shared" ref="BJ103:BJ110" ca="1" si="306">IFERROR(INDEX($BF$103:$BF$110,MATCH(BI103,$BG$103:$BG$110,0)),"Grupo")</f>
        <v>B</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0">
        <f t="array" aca="1" ref="AK104" ca="1">Ver_flag_visit</f>
        <v>#VALUE!</v>
      </c>
      <c r="AL104" s="85" t="str">
        <f t="shared" ca="1" si="297"/>
        <v>Ecuador</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7</v>
      </c>
      <c r="AS104" s="86">
        <f t="shared" ca="1" si="307"/>
        <v>7</v>
      </c>
      <c r="AT104" s="87">
        <f t="shared" ca="1" si="307"/>
        <v>0</v>
      </c>
      <c r="AU104" s="330">
        <f t="shared" ca="1" si="299"/>
        <v>1</v>
      </c>
      <c r="AV104" s="182" t="str">
        <f t="shared" ca="1" si="300"/>
        <v>Ecuador</v>
      </c>
      <c r="AW104" s="215"/>
      <c r="AX104" s="170"/>
      <c r="AY104" s="276"/>
      <c r="AZ104" s="279" t="str">
        <f t="shared" ca="1" si="303"/>
        <v>1B - 3J</v>
      </c>
      <c r="BA104" s="176"/>
      <c r="BF104" t="str">
        <f t="shared" ca="1" si="304"/>
        <v>F</v>
      </c>
      <c r="BG104">
        <f t="shared" ca="1" si="305"/>
        <v>5</v>
      </c>
      <c r="BI104">
        <v>2</v>
      </c>
      <c r="BJ104" t="str">
        <f t="shared" ca="1" si="306"/>
        <v>C</v>
      </c>
    </row>
    <row r="105" spans="1:62" ht="15.9" customHeight="1">
      <c r="A105" s="16" t="s">
        <v>685</v>
      </c>
      <c r="B105" s="16" t="s">
        <v>735</v>
      </c>
      <c r="C105" s="16"/>
      <c r="D105" s="16" t="str">
        <f t="shared" ca="1" si="289"/>
        <v>Germany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Germany</v>
      </c>
      <c r="AB105" s="89"/>
      <c r="AC105" s="92">
        <v>4</v>
      </c>
      <c r="AD105" s="92">
        <v>1</v>
      </c>
      <c r="AE105" s="89"/>
      <c r="AF105" s="91" t="str">
        <f t="shared" ca="1" si="293"/>
        <v>Norway</v>
      </c>
      <c r="AG105" s="327">
        <f t="shared" ca="1" si="294"/>
        <v>1</v>
      </c>
      <c r="AH105" s="195">
        <v>78</v>
      </c>
      <c r="AI105" s="182">
        <v>4</v>
      </c>
      <c r="AJ105" s="42">
        <v>4</v>
      </c>
      <c r="AK105" s="602" t="e" cm="1" vm="6">
        <f t="array" aca="1" ref="AK105" ca="1">Ver_flag_visit</f>
        <v>#VALUE!</v>
      </c>
      <c r="AL105" s="85" t="str">
        <f t="shared" ca="1" si="297"/>
        <v>Bosnia and Herzegovina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2</v>
      </c>
      <c r="AS105" s="86">
        <f t="shared" ca="1" si="308"/>
        <v>2</v>
      </c>
      <c r="AT105" s="87">
        <f t="shared" ca="1" si="308"/>
        <v>0</v>
      </c>
      <c r="AU105" s="330">
        <f t="shared" ca="1" si="299"/>
        <v>1</v>
      </c>
      <c r="AV105" s="182" t="str">
        <f t="shared" ca="1" si="300"/>
        <v>Bosnia and Herzegovina</v>
      </c>
      <c r="AW105" s="215"/>
      <c r="AX105" s="170"/>
      <c r="AY105" s="276"/>
      <c r="AZ105" s="279" t="str">
        <f t="shared" ca="1" si="303"/>
        <v>1D - 3B</v>
      </c>
      <c r="BA105" s="176"/>
      <c r="BF105" t="str">
        <f t="shared" ca="1" si="304"/>
        <v>E</v>
      </c>
      <c r="BG105">
        <f t="shared" ca="1" si="305"/>
        <v>4</v>
      </c>
      <c r="BI105">
        <v>3</v>
      </c>
      <c r="BJ105" t="str">
        <f t="shared" ca="1" si="306"/>
        <v>D</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Germany</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Sweden</v>
      </c>
      <c r="AG106" s="327">
        <f t="shared" ca="1" si="294"/>
        <v>1</v>
      </c>
      <c r="AH106" s="195">
        <v>77</v>
      </c>
      <c r="AI106" s="182">
        <v>5</v>
      </c>
      <c r="AJ106" s="42">
        <v>5</v>
      </c>
      <c r="AK106" s="602" t="e" cm="1" vm="39">
        <f t="array" aca="1" ref="AK106" ca="1">Ver_flag_visit</f>
        <v>#VALUE!</v>
      </c>
      <c r="AL106" s="85" t="str">
        <f t="shared" ca="1" si="297"/>
        <v>Algeria</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4</v>
      </c>
      <c r="AS106" s="86">
        <f t="shared" ca="1" si="309"/>
        <v>6</v>
      </c>
      <c r="AT106" s="87">
        <f t="shared" ca="1" si="309"/>
        <v>-2</v>
      </c>
      <c r="AU106" s="330">
        <f t="shared" ca="1" si="299"/>
        <v>1</v>
      </c>
      <c r="AV106" s="182" t="str">
        <f t="shared" ca="1" si="300"/>
        <v>Algeria</v>
      </c>
      <c r="AW106" s="215"/>
      <c r="AX106" s="170"/>
      <c r="AY106" s="276"/>
      <c r="AZ106" s="279" t="str">
        <f t="shared" ca="1" si="303"/>
        <v>1E - 3D</v>
      </c>
      <c r="BA106" s="176"/>
      <c r="BF106" t="str">
        <f t="shared" ca="1" si="304"/>
        <v>B</v>
      </c>
      <c r="BG106">
        <f t="shared" ca="1" si="305"/>
        <v>1</v>
      </c>
      <c r="BI106">
        <v>4</v>
      </c>
      <c r="BJ106" t="str">
        <f t="shared" ca="1" si="306"/>
        <v>E</v>
      </c>
    </row>
    <row r="107" spans="1:62" ht="15.9" customHeight="1">
      <c r="A107" s="16" t="s">
        <v>657</v>
      </c>
      <c r="B107" s="16" t="s">
        <v>736</v>
      </c>
      <c r="C107" s="16"/>
      <c r="D107" s="16" t="str">
        <f t="shared" ca="1" si="289"/>
        <v>South Korea</v>
      </c>
      <c r="E107" s="16" t="s">
        <v>0</v>
      </c>
      <c r="F107" s="16" t="s">
        <v>733</v>
      </c>
      <c r="G107" s="16" t="s">
        <v>6</v>
      </c>
      <c r="H107" s="16">
        <f t="shared" ca="1" si="290"/>
        <v>12</v>
      </c>
      <c r="I107" s="16"/>
      <c r="J107" s="16">
        <v>79</v>
      </c>
      <c r="K107" s="16">
        <v>46203.75</v>
      </c>
      <c r="L107" s="16" t="s">
        <v>703</v>
      </c>
      <c r="M107" s="16" t="str">
        <f t="shared" ca="1" si="291"/>
        <v>South Korea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67"/>
      <c r="X107" s="24">
        <f ca="1">Horarios!C107</f>
        <v>46204.125</v>
      </c>
      <c r="Y107" s="25">
        <f ca="1">Horarios!C107</f>
        <v>46204.125</v>
      </c>
      <c r="Z107" s="280">
        <f t="shared" si="296"/>
        <v>79</v>
      </c>
      <c r="AA107" s="88" t="str">
        <f t="shared" ca="1" si="292"/>
        <v>South Korea</v>
      </c>
      <c r="AB107" s="89"/>
      <c r="AC107" s="92">
        <v>2</v>
      </c>
      <c r="AD107" s="92">
        <v>0</v>
      </c>
      <c r="AE107" s="89"/>
      <c r="AF107" s="91" t="str">
        <f t="shared" ca="1" si="293"/>
        <v>Scotland</v>
      </c>
      <c r="AG107" s="327">
        <f t="shared" ca="1" si="294"/>
        <v>1</v>
      </c>
      <c r="AH107" s="195">
        <v>79</v>
      </c>
      <c r="AI107" s="182">
        <v>6</v>
      </c>
      <c r="AJ107" s="42">
        <v>6</v>
      </c>
      <c r="AK107" s="602" t="e" cm="1" vm="48">
        <f t="array" aca="1" ref="AK107" ca="1">Ver_flag_visit</f>
        <v>#VALUE!</v>
      </c>
      <c r="AL107" s="85" t="str">
        <f t="shared" ca="1" si="297"/>
        <v>Ghana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7</v>
      </c>
      <c r="AT107" s="87">
        <f t="shared" ca="1" si="310"/>
        <v>-3</v>
      </c>
      <c r="AU107" s="330">
        <f t="shared" ca="1" si="299"/>
        <v>1</v>
      </c>
      <c r="AV107" s="182" t="str">
        <f ca="1">INDEX($BD$58:$BD$69,MATCH(AI107,$BM$58:$BM$69,0))</f>
        <v>Ghana</v>
      </c>
      <c r="AW107" s="215"/>
      <c r="AX107" s="170"/>
      <c r="AY107" s="276"/>
      <c r="AZ107" s="279" t="str">
        <f t="shared" ca="1" si="303"/>
        <v>1G - 3E</v>
      </c>
      <c r="BA107" s="176"/>
      <c r="BF107" t="str">
        <f t="shared" ca="1" si="304"/>
        <v>J</v>
      </c>
      <c r="BG107">
        <f t="shared" ca="1" si="305"/>
        <v>7</v>
      </c>
      <c r="BI107">
        <v>5</v>
      </c>
      <c r="BJ107" t="str">
        <f t="shared" ca="1" si="306"/>
        <v>F</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0</v>
      </c>
      <c r="AE108" s="89"/>
      <c r="AF108" s="91" t="str">
        <f t="shared" ca="1" si="293"/>
        <v>Senegal</v>
      </c>
      <c r="AG108" s="327">
        <f t="shared" ca="1" si="294"/>
        <v>1</v>
      </c>
      <c r="AH108" s="195">
        <v>80</v>
      </c>
      <c r="AI108" s="182">
        <v>7</v>
      </c>
      <c r="AJ108" s="42">
        <v>7</v>
      </c>
      <c r="AK108" s="602" t="e" cm="1" vm="14">
        <f t="array" aca="1" ref="AK108" ca="1">Ver_flag_visit</f>
        <v>#VALUE!</v>
      </c>
      <c r="AL108" s="85" t="str">
        <f t="shared" ca="1" si="297"/>
        <v>Paraguay</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6</v>
      </c>
      <c r="AT108" s="87">
        <f t="shared" ca="1" si="311"/>
        <v>-3</v>
      </c>
      <c r="AU108" s="330">
        <f t="shared" ca="1" si="299"/>
        <v>2</v>
      </c>
      <c r="AV108" s="182" t="str">
        <f t="shared" ca="1" si="300"/>
        <v>Paraguay</v>
      </c>
      <c r="AW108" s="215"/>
      <c r="AX108" s="170"/>
      <c r="AY108" s="276"/>
      <c r="AZ108" s="279" t="str">
        <f t="shared" ca="1" si="303"/>
        <v>1I - 3F</v>
      </c>
      <c r="BA108" s="176"/>
      <c r="BF108" t="str">
        <f t="shared" ca="1" si="304"/>
        <v>L</v>
      </c>
      <c r="BG108">
        <f t="shared" ca="1" si="305"/>
        <v>8</v>
      </c>
      <c r="BI108">
        <v>6</v>
      </c>
      <c r="BJ108" t="str">
        <f t="shared" ca="1" si="306"/>
        <v>I</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Ecuador</v>
      </c>
      <c r="AG109" s="327">
        <f t="shared" ca="1" si="294"/>
        <v>1</v>
      </c>
      <c r="AH109" s="195">
        <v>82</v>
      </c>
      <c r="AI109" s="182">
        <v>8</v>
      </c>
      <c r="AJ109" s="42">
        <v>8</v>
      </c>
      <c r="AK109" s="602" t="e" cm="1" vm="12">
        <f t="array" aca="1" ref="AK109" ca="1">Ver_flag_visit</f>
        <v>#VALUE!</v>
      </c>
      <c r="AL109" s="85" t="str">
        <f t="shared" ca="1" si="297"/>
        <v>Scotland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6</v>
      </c>
      <c r="AT109" s="87">
        <f t="shared" ca="1" si="312"/>
        <v>-3</v>
      </c>
      <c r="AU109" s="330">
        <f t="shared" ca="1" si="299"/>
        <v>2</v>
      </c>
      <c r="AV109" s="182" t="str">
        <f t="shared" ca="1" si="300"/>
        <v>Scotland</v>
      </c>
      <c r="AW109" s="215"/>
      <c r="AX109" s="170"/>
      <c r="AY109" s="276"/>
      <c r="AZ109" s="279" t="str">
        <f t="shared" ca="1" si="303"/>
        <v>1K - 3L</v>
      </c>
      <c r="BA109" s="176"/>
      <c r="BF109" t="str">
        <f t="shared" ca="1" si="304"/>
        <v>D</v>
      </c>
      <c r="BG109">
        <f t="shared" ca="1" si="305"/>
        <v>3</v>
      </c>
      <c r="BI109">
        <v>7</v>
      </c>
      <c r="BJ109" t="str">
        <f t="shared" ca="1" si="306"/>
        <v>J</v>
      </c>
    </row>
    <row r="110" spans="1:62" ht="15.9"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Ecuador</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Turkey</v>
      </c>
      <c r="AB110" s="89"/>
      <c r="AC110" s="92">
        <v>2</v>
      </c>
      <c r="AD110" s="92">
        <v>1</v>
      </c>
      <c r="AE110" s="89"/>
      <c r="AF110" s="91" t="str">
        <f t="shared" ca="1" si="293"/>
        <v>Bosnia and Herzegovina</v>
      </c>
      <c r="AG110" s="327">
        <f t="shared" ca="1" si="294"/>
        <v>1</v>
      </c>
      <c r="AH110" s="195">
        <v>81</v>
      </c>
      <c r="AI110" s="182">
        <v>9</v>
      </c>
      <c r="AJ110" s="42">
        <v>9</v>
      </c>
      <c r="AK110" s="602" t="e" cm="1" vm="32">
        <f t="array" aca="1" ref="AK110" ca="1">Ver_flag_visit</f>
        <v>#VALUE!</v>
      </c>
      <c r="AL110" s="85" t="str">
        <f t="shared" ca="1" si="297"/>
        <v>Saudi Arabia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7</v>
      </c>
      <c r="AT110" s="87">
        <f t="shared" ca="1" si="313"/>
        <v>-4</v>
      </c>
      <c r="AU110" s="330">
        <f t="shared" ca="1" si="299"/>
        <v>2</v>
      </c>
      <c r="AV110" s="182" t="str">
        <f t="shared" ca="1" si="300"/>
        <v>Saudi Arabia</v>
      </c>
      <c r="AW110" s="215"/>
      <c r="AX110" s="170"/>
      <c r="AY110" s="276"/>
      <c r="AZ110" s="279" t="str">
        <f t="shared" ca="1" si="303"/>
        <v>1L - 3I</v>
      </c>
      <c r="BA110" s="176"/>
      <c r="BF110" t="str">
        <f t="shared" ca="1" si="304"/>
        <v>C</v>
      </c>
      <c r="BG110">
        <f t="shared" ca="1" si="305"/>
        <v>2</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0</v>
      </c>
      <c r="AE111" s="89"/>
      <c r="AF111" s="91" t="str">
        <f t="shared" ca="1" si="293"/>
        <v>Austria</v>
      </c>
      <c r="AG111" s="327">
        <f t="shared" ca="1" si="294"/>
        <v>1</v>
      </c>
      <c r="AH111" s="195">
        <v>84</v>
      </c>
      <c r="AI111" s="182">
        <v>10</v>
      </c>
      <c r="AJ111" s="42">
        <v>10</v>
      </c>
      <c r="AK111" s="602" t="e" cm="1" vm="44">
        <f t="array" aca="1" ref="AK111" ca="1">Ver_flag_visit</f>
        <v>#VALUE!</v>
      </c>
      <c r="AL111" s="85" t="str">
        <f t="shared" ca="1" si="297"/>
        <v>Uzbekistan</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3</v>
      </c>
      <c r="AS111" s="86">
        <f t="shared" ca="1" si="314"/>
        <v>7</v>
      </c>
      <c r="AT111" s="87">
        <f t="shared" ca="1" si="314"/>
        <v>-4</v>
      </c>
      <c r="AU111" s="330">
        <f t="shared" ca="1" si="299"/>
        <v>2</v>
      </c>
      <c r="AV111" s="182" t="str">
        <f t="shared" ca="1" si="300"/>
        <v>Uzbekistan</v>
      </c>
      <c r="AW111" s="215"/>
      <c r="AX111" s="170"/>
      <c r="AY111" s="275"/>
      <c r="AZ111" s="275"/>
      <c r="BA111" s="176"/>
      <c r="BI111" t="s">
        <v>87</v>
      </c>
    </row>
    <row r="112" spans="1:62" ht="15.9"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2</v>
      </c>
      <c r="AD112" s="92">
        <v>1</v>
      </c>
      <c r="AE112" s="89"/>
      <c r="AF112" s="91" t="str">
        <f t="shared" ca="1" si="293"/>
        <v>Croatia</v>
      </c>
      <c r="AG112" s="327">
        <f t="shared" ca="1" si="294"/>
        <v>1</v>
      </c>
      <c r="AH112" s="195">
        <v>83</v>
      </c>
      <c r="AI112" s="182">
        <v>11</v>
      </c>
      <c r="AJ112" s="42">
        <v>11</v>
      </c>
      <c r="AK112" s="602" t="e" cm="1" vm="2">
        <f t="array" aca="1" ref="AK112" ca="1">Ver_flag_visit</f>
        <v>#VALUE!</v>
      </c>
      <c r="AL112" s="85" t="str">
        <f t="shared" ca="1" si="297"/>
        <v>South Africa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6</v>
      </c>
      <c r="AT112" s="87">
        <f t="shared" ca="1" si="315"/>
        <v>-4</v>
      </c>
      <c r="AU112" s="330">
        <f t="shared" ca="1" si="299"/>
        <v>1</v>
      </c>
      <c r="AV112" s="182" t="str">
        <f t="shared" ca="1" si="300"/>
        <v>South Africa</v>
      </c>
      <c r="AW112" s="215"/>
      <c r="AX112" s="170"/>
      <c r="AY112" s="275"/>
      <c r="AZ112" s="275"/>
      <c r="BA112" s="176"/>
      <c r="BI112" t="str">
        <f ca="1">IFERROR(CONCATENATE(BJ103,BJ104,BJ105,BJ106,BJ107,BJ108,BJ109,BJ110),"¿A/B/C/D/E/F/G/H/I/J/K/L?")</f>
        <v>BCDEFIJL</v>
      </c>
    </row>
    <row r="113" spans="1:59" ht="15.9"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Canada</v>
      </c>
      <c r="AB113" s="89"/>
      <c r="AC113" s="92">
        <v>2</v>
      </c>
      <c r="AD113" s="92">
        <v>0</v>
      </c>
      <c r="AE113" s="90"/>
      <c r="AF113" s="91" t="str">
        <f t="shared" ca="1" si="293"/>
        <v>Algeria</v>
      </c>
      <c r="AG113" s="327">
        <f t="shared" ca="1" si="294"/>
        <v>1</v>
      </c>
      <c r="AH113" s="195">
        <v>85</v>
      </c>
      <c r="AI113" s="182">
        <v>12</v>
      </c>
      <c r="AJ113" s="44">
        <v>12</v>
      </c>
      <c r="AK113" s="604" t="e" cm="1" vm="27">
        <f t="array" aca="1" ref="AK113" ca="1">Ver_flag_visit</f>
        <v>#VALUE!</v>
      </c>
      <c r="AL113" s="45" t="str">
        <f t="shared" ca="1" si="297"/>
        <v>Iran</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7</v>
      </c>
      <c r="AT113" s="48">
        <f t="shared" ca="1" si="316"/>
        <v>-5</v>
      </c>
      <c r="AU113" s="330">
        <f t="shared" ca="1" si="299"/>
        <v>1</v>
      </c>
      <c r="AV113" s="182" t="str">
        <f t="shared" ca="1" si="300"/>
        <v>Iran</v>
      </c>
      <c r="AW113" s="215"/>
      <c r="AX113" s="170"/>
      <c r="AY113" s="154"/>
      <c r="AZ113" s="155"/>
      <c r="BA113" s="176"/>
    </row>
    <row r="114" spans="1:59" ht="15.9" customHeight="1">
      <c r="A114" s="16" t="s">
        <v>688</v>
      </c>
      <c r="B114" s="16" t="s">
        <v>683</v>
      </c>
      <c r="C114" s="16"/>
      <c r="D114" s="16" t="str">
        <f t="shared" ca="1" si="289"/>
        <v>Egypt</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United States</v>
      </c>
      <c r="AB114" s="89"/>
      <c r="AC114" s="92">
        <v>0</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Ivory Coast</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Ivory Coast</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3E</v>
      </c>
    </row>
    <row r="122" spans="1:59" ht="15.9" customHeight="1">
      <c r="A122" s="16" t="s">
        <v>746</v>
      </c>
      <c r="B122" s="16" t="s">
        <v>747</v>
      </c>
      <c r="C122" s="16"/>
      <c r="D122" s="16" t="str">
        <f t="shared" ca="1" si="317"/>
        <v>Germany</v>
      </c>
      <c r="E122" s="16">
        <v>76</v>
      </c>
      <c r="F122" s="16">
        <v>78</v>
      </c>
      <c r="G122" s="16"/>
      <c r="H122" s="16"/>
      <c r="I122" s="16"/>
      <c r="J122" s="16">
        <v>91</v>
      </c>
      <c r="K122" s="16">
        <v>46208.75</v>
      </c>
      <c r="L122" s="16" t="s">
        <v>715</v>
      </c>
      <c r="M122" s="16" t="str">
        <f t="shared" ca="1" si="318"/>
        <v>Brazil</v>
      </c>
      <c r="N122" s="16" t="str">
        <f t="shared" ca="1" si="318"/>
        <v>Germany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v>4</v>
      </c>
      <c r="AC122" s="97">
        <v>2</v>
      </c>
      <c r="AD122" s="97">
        <v>2</v>
      </c>
      <c r="AE122" s="89">
        <v>5</v>
      </c>
      <c r="AF122" s="91" t="str">
        <f t="shared" ca="1" si="321"/>
        <v>Germany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South Korea</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South Korea</v>
      </c>
      <c r="AB123" s="89"/>
      <c r="AC123" s="97">
        <v>0</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Colombia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Turkey</v>
      </c>
      <c r="AB125" s="89">
        <v>4</v>
      </c>
      <c r="AC125" s="99">
        <v>1</v>
      </c>
      <c r="AD125" s="99">
        <v>1</v>
      </c>
      <c r="AE125" s="89">
        <v>5</v>
      </c>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Egypt</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1</v>
      </c>
      <c r="AE126" s="89"/>
      <c r="AF126" s="91" t="str">
        <f t="shared" ca="1" si="321"/>
        <v>Egypt</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Canada</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Canada</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Germany</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Germany</v>
      </c>
      <c r="AB133" s="89">
        <v>4</v>
      </c>
      <c r="AC133" s="99">
        <v>2</v>
      </c>
      <c r="AD133" s="99">
        <v>2</v>
      </c>
      <c r="AE133" s="89">
        <v>5</v>
      </c>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Portugal</v>
      </c>
      <c r="E143" s="16">
        <v>101</v>
      </c>
      <c r="F143" s="16">
        <v>102</v>
      </c>
      <c r="G143" s="16"/>
      <c r="H143" s="16"/>
      <c r="I143" s="16"/>
      <c r="J143" s="16">
        <v>103</v>
      </c>
      <c r="K143" s="16">
        <v>46221.875</v>
      </c>
      <c r="L143" s="16" t="s">
        <v>727</v>
      </c>
      <c r="M143" s="16" t="str">
        <f ca="1">+INDEX($D$101:$D$147,MATCH(E143,$AH$101:$AH$147,0))</f>
        <v>France</v>
      </c>
      <c r="N143" s="16" t="str">
        <f ca="1">+INDEX($D$101:$D$147,MATCH(F143,$AH$101:$AH$147,0))</f>
        <v>England</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v>4</v>
      </c>
      <c r="AC143" s="105">
        <v>1</v>
      </c>
      <c r="AD143" s="105">
        <v>1</v>
      </c>
      <c r="AE143" s="216">
        <v>5</v>
      </c>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728</v>
      </c>
      <c r="M147" s="16" t="str">
        <f ca="1">+INDEX($D$101:$D$147,MATCH(E147,$AH$101:$AH$147,0))</f>
        <v>France</v>
      </c>
      <c r="N147" s="16" t="str">
        <f ca="1">+INDEX($D$101:$D$147,MATCH(F147,$AH$101:$AH$147,0))</f>
        <v>England</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1</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Portugal</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1517</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tr">
        <f>Home!C10</f>
        <v>sebastiaan jansen</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1|3-1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1|3-0</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1|3-2</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2|0-3</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2|0-1</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X|2-2</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1|3-0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X|1-1</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1|5-1</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2|1-3</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2|0-4</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1|2-1</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2|1-3</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1|3-2</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1|2-1</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2|2-3</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X|1-1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2|1-3</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1|5-1</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1|3-1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X|2-2</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1|3-1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1|3-1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2|1-4</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1|4-0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1|4-1</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1|5-0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X|3-3</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1|4-1</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1|4-1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2|1-3</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X|2-2</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2|0-3</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1|4-1</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X|2-2</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2|0-3</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2|2-4</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X|3-3</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2|0-4</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2|2-3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2|2-4</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1|3-1</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X|2-2</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2|0-4</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2|2-3</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2|0-1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2|1-5</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South Korea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Mexico</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Africa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Czech Republic</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Canada</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Switzerland</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Ivory Coast</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Germany</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Mexico</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Ivory Coast</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Germany</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South Korea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Canada</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Switzerland</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Paraguay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Ecuador</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Algeria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Mexico-Switzerland</v>
      </c>
      <c r="C164" s="349" t="str">
        <f ca="1">CONCATENATE(WORLDCUP!AA101,"-",WORLDCUP!AF101,"·",IF(WORLDCUP!AC101&gt;WORLDCUP!AD101,1,IF(WORLDCUP!AC101&lt;WORLDCUP!AD101,2,IF(AND(WORLDCUP!AC101=WORLDCUP!AD101,WORLDCUP!AC101&lt;&gt;"",WORLDCUP!AD101&lt;&gt;""),"X",0))),"|",WORLDCUP!AC101,"-",WORLDCUP!AD101)</f>
        <v>Mexico-Switzerland·1|3-1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Brazil-Japan·1|2-0</v>
      </c>
      <c r="D165" s="706"/>
      <c r="E165" s="692"/>
      <c r="F165" s="692"/>
      <c r="G165" s="692"/>
      <c r="H165" s="692"/>
      <c r="I165" s="352"/>
      <c r="J165" s="370"/>
      <c r="K165" s="370"/>
      <c r="L165" s="370"/>
      <c r="M165" s="386"/>
      <c r="N165" s="377"/>
    </row>
    <row r="166" spans="1:14" ht="15" customHeight="1">
      <c r="A166" s="703"/>
      <c r="B166" s="360" t="str">
        <f ca="1">CONCATENATE(WORLDCUP!AA103,"-",WORLDCUP!AF103)</f>
        <v>Ivory Coast-Paraguay</v>
      </c>
      <c r="C166" s="349" t="str">
        <f ca="1">CONCATENATE(WORLDCUP!AA103,"-",WORLDCUP!AF103,"·",IF(WORLDCUP!AC103&gt;WORLDCUP!AD103,1,IF(WORLDCUP!AC103&lt;WORLDCUP!AD103,2,IF(AND(WORLDCUP!AC103=WORLDCUP!AD103,WORLDCUP!AC103&lt;&gt;"",WORLDCUP!AD103&lt;&gt;""),"X",0))),"|",WORLDCUP!AC103,"-",WORLDCUP!AD103)</f>
        <v>Ivory Coast-Paraguay·1|1-0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Germany-Norway</v>
      </c>
      <c r="C168" s="349" t="str">
        <f ca="1">CONCATENATE(WORLDCUP!AA105,"-",WORLDCUP!AF105,"·",IF(WORLDCUP!AC105&gt;WORLDCUP!AD105,1,IF(WORLDCUP!AC105&lt;WORLDCUP!AD105,2,IF(AND(WORLDCUP!AC105=WORLDCUP!AD105,WORLDCUP!AC105&lt;&gt;"",WORLDCUP!AD105&lt;&gt;""),"X",0))),"|",WORLDCUP!AC105,"-",WORLDCUP!AD105)</f>
        <v>Germany-Norway·1|4-1</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France-Sweden·1|3-0</v>
      </c>
      <c r="D169" s="706"/>
      <c r="E169" s="370"/>
      <c r="F169" s="370"/>
      <c r="G169" s="370"/>
      <c r="H169" s="370"/>
      <c r="I169" s="352"/>
      <c r="J169" s="370"/>
      <c r="K169" s="370"/>
      <c r="L169" s="370"/>
      <c r="M169" s="386"/>
      <c r="N169" s="377"/>
    </row>
    <row r="170" spans="1:14" ht="15" customHeight="1">
      <c r="A170" s="703"/>
      <c r="B170" s="360" t="str">
        <f ca="1">CONCATENATE(WORLDCUP!AA107,"-",WORLDCUP!AF107)</f>
        <v>South Korea-Scotland</v>
      </c>
      <c r="C170" s="349" t="str">
        <f ca="1">CONCATENATE(WORLDCUP!AA107,"-",WORLDCUP!AF107,"·",IF(WORLDCUP!AC107&gt;WORLDCUP!AD107,1,IF(WORLDCUP!AC107&lt;WORLDCUP!AD107,2,IF(AND(WORLDCUP!AC107=WORLDCUP!AD107,WORLDCUP!AC107&lt;&gt;"",WORLDCUP!AD107&lt;&gt;""),"X",0))),"|",WORLDCUP!AC107,"-",WORLDCUP!AD107)</f>
        <v>South Korea-Scotland·1|2-0</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England-Senegal·1|2-0</v>
      </c>
      <c r="D171" s="706"/>
      <c r="E171" s="370"/>
      <c r="F171" s="370"/>
      <c r="G171" s="370"/>
      <c r="H171" s="370"/>
      <c r="I171" s="352"/>
      <c r="J171" s="370"/>
      <c r="K171" s="370"/>
      <c r="L171" s="370"/>
      <c r="M171" s="386"/>
      <c r="N171" s="377"/>
    </row>
    <row r="172" spans="1:14" ht="15" customHeight="1">
      <c r="A172" s="703"/>
      <c r="B172" s="360" t="str">
        <f ca="1">CONCATENATE(WORLDCUP!AA109,"-",WORLDCUP!AF109)</f>
        <v>Belgium-Ecuador</v>
      </c>
      <c r="C172" s="349" t="str">
        <f ca="1">CONCATENATE(WORLDCUP!AA109,"-",WORLDCUP!AF109,"·",IF(WORLDCUP!AC109&gt;WORLDCUP!AD109,1,IF(WORLDCUP!AC109&lt;WORLDCUP!AD109,2,IF(AND(WORLDCUP!AC109=WORLDCUP!AD109,WORLDCUP!AC109&lt;&gt;"",WORLDCUP!AD109&lt;&gt;""),"X",0))),"|",WORLDCUP!AC109,"-",WORLDCUP!AD109)</f>
        <v>Belgium-Ecuador·1|2-1</v>
      </c>
      <c r="D172" s="706"/>
      <c r="E172" s="370"/>
      <c r="F172" s="370"/>
      <c r="G172" s="370"/>
      <c r="H172" s="370"/>
      <c r="I172" s="352"/>
      <c r="J172" s="370"/>
      <c r="K172" s="370"/>
      <c r="L172" s="370"/>
      <c r="M172" s="386"/>
      <c r="N172" s="377"/>
    </row>
    <row r="173" spans="1:14" ht="15" customHeight="1">
      <c r="A173" s="703"/>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Colombia-Croatia·1|2-1</v>
      </c>
      <c r="D175" s="706"/>
      <c r="E175" s="370"/>
      <c r="F175" s="370"/>
      <c r="G175" s="370"/>
      <c r="H175" s="370"/>
      <c r="I175" s="352"/>
      <c r="J175" s="370"/>
      <c r="K175" s="370"/>
      <c r="L175" s="370"/>
      <c r="M175" s="386"/>
      <c r="N175" s="377"/>
    </row>
    <row r="176" spans="1:14" ht="15" customHeight="1">
      <c r="A176" s="703"/>
      <c r="B176" s="360" t="str">
        <f ca="1">CONCATENATE(WORLDCUP!AA113,"-",WORLDCUP!AF113)</f>
        <v>Canada-Algeria</v>
      </c>
      <c r="C176" s="349" t="str">
        <f ca="1">CONCATENATE(WORLDCUP!AA113,"-",WORLDCUP!AF113,"·",IF(WORLDCUP!AC113&gt;WORLDCUP!AD113,1,IF(WORLDCUP!AC113&lt;WORLDCUP!AD113,2,IF(AND(WORLDCUP!AC113=WORLDCUP!AD113,WORLDCUP!AC113&lt;&gt;"",WORLDCUP!AD113&lt;&gt;""),"X",0))),"|",WORLDCUP!AC113,"-",WORLDCUP!AD113)</f>
        <v>Canada-Algeria·1|2-0</v>
      </c>
      <c r="D176" s="706"/>
      <c r="E176" s="370"/>
      <c r="F176" s="370"/>
      <c r="G176" s="370"/>
      <c r="H176" s="370"/>
      <c r="I176" s="352"/>
      <c r="J176" s="370"/>
      <c r="K176" s="370"/>
      <c r="L176" s="370"/>
      <c r="M176" s="386"/>
      <c r="N176" s="377"/>
    </row>
    <row r="177" spans="1:14" ht="15" customHeight="1">
      <c r="A177" s="703"/>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States-Egypt·2|0-1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Mexico</v>
      </c>
      <c r="D182" s="706"/>
      <c r="E182" s="370"/>
      <c r="F182" s="370"/>
      <c r="G182" s="370"/>
      <c r="H182" s="370"/>
      <c r="I182" s="352"/>
      <c r="J182" s="370"/>
      <c r="K182" s="370"/>
      <c r="L182" s="370"/>
      <c r="M182" s="386"/>
      <c r="N182" s="377"/>
    </row>
    <row r="183" spans="1:14" ht="15" customHeight="1">
      <c r="A183" s="703"/>
      <c r="B183" s="360" t="str">
        <f>B182</f>
        <v>8-Finalist</v>
      </c>
      <c r="C183" s="349" t="str">
        <f ca="1">WORLDCUP!AA121</f>
        <v>Ivory Coast</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South Korea</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Canada</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Germany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Egypt</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Ivory Coast-France</v>
      </c>
      <c r="C201" s="351" t="str">
        <f ca="1">CONCATENATE(WORLDCUP!AA121,"-",WORLDCUP!AF121,"·",IF(WORLDCUP!AC121&gt;WORLDCUP!AD121,1,IF(WORLDCUP!AC121&lt;WORLDCUP!AD121,2,IF(AND(WORLDCUP!AC121=WORLDCUP!AD121,WORLDCUP!AC121&lt;&gt;"",WORLDCUP!AD121&lt;&gt;""),"X",0))),"|",WORLDCUP!AC121,"-",WORLDCUP!AD121)</f>
        <v>Ivory Coast-France·2|1-3</v>
      </c>
      <c r="D201" s="686"/>
      <c r="E201" s="685"/>
      <c r="F201" s="685"/>
      <c r="G201" s="685"/>
      <c r="H201" s="685"/>
      <c r="I201" s="352"/>
      <c r="J201" s="370"/>
      <c r="K201" s="370"/>
      <c r="L201" s="370"/>
      <c r="M201" s="386"/>
      <c r="N201" s="377"/>
    </row>
    <row r="202" spans="1:14" ht="15" customHeight="1">
      <c r="A202" s="703"/>
      <c r="B202" s="361" t="str">
        <f ca="1">CONCATENATE(WORLDCUP!AA122,"-",WORLDCUP!AF122)</f>
        <v>Brazil-Germany</v>
      </c>
      <c r="C202" s="351" t="str">
        <f ca="1">CONCATENATE(WORLDCUP!AA122,"-",WORLDCUP!AF122,"·",IF(WORLDCUP!AC122&gt;WORLDCUP!AD122,1,IF(WORLDCUP!AC122&lt;WORLDCUP!AD122,2,IF(AND(WORLDCUP!AC122=WORLDCUP!AD122,WORLDCUP!AC122&lt;&gt;"",WORLDCUP!AD122&lt;&gt;""),"X",0))),"|",WORLDCUP!AC122,"-",WORLDCUP!AD122)</f>
        <v>Brazil-Germany·X|2-2</v>
      </c>
      <c r="D202" s="686"/>
      <c r="E202" s="685"/>
      <c r="F202" s="685"/>
      <c r="G202" s="685"/>
      <c r="H202" s="685"/>
      <c r="I202" s="352"/>
      <c r="J202" s="370"/>
      <c r="K202" s="370"/>
      <c r="L202" s="370"/>
      <c r="M202" s="386"/>
      <c r="N202" s="377"/>
    </row>
    <row r="203" spans="1:14" ht="15" customHeight="1">
      <c r="A203" s="703"/>
      <c r="B203" s="361" t="str">
        <f ca="1">CONCATENATE(WORLDCUP!AA123,"-",WORLDCUP!AF123)</f>
        <v>South Korea-England</v>
      </c>
      <c r="C203" s="351" t="str">
        <f ca="1">CONCATENATE(WORLDCUP!AA123,"-",WORLDCUP!AF123,"·",IF(WORLDCUP!AC123&gt;WORLDCUP!AD123,1,IF(WORLDCUP!AC123&lt;WORLDCUP!AD123,2,IF(AND(WORLDCUP!AC123=WORLDCUP!AD123,WORLDCUP!AC123&lt;&gt;"",WORLDCUP!AD123&lt;&gt;""),"X",0))),"|",WORLDCUP!AC123,"-",WORLDCUP!AD123)</f>
        <v>South Korea-England·2|0-3</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Colombia-Spain·2|1-2</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Turkey-Belgium·X|1-1</v>
      </c>
      <c r="D205" s="686"/>
      <c r="E205" s="352"/>
      <c r="F205" s="352"/>
      <c r="G205" s="352"/>
      <c r="H205" s="352"/>
      <c r="I205" s="352"/>
      <c r="J205" s="370"/>
      <c r="K205" s="370"/>
      <c r="L205" s="370"/>
      <c r="M205" s="386"/>
      <c r="N205" s="377"/>
    </row>
    <row r="206" spans="1:14" ht="15" customHeight="1">
      <c r="A206" s="703"/>
      <c r="B206" s="361" t="str">
        <f ca="1">CONCATENATE(WORLDCUP!AA126,"-",WORLDCUP!AF126)</f>
        <v>Argentina-Egypt</v>
      </c>
      <c r="C206" s="351" t="str">
        <f ca="1">CONCATENATE(WORLDCUP!AA126,"-",WORLDCUP!AF126,"·",IF(WORLDCUP!AC126&gt;WORLDCUP!AD126,1,IF(WORLDCUP!AC126&lt;WORLDCUP!AD126,2,IF(AND(WORLDCUP!AC126=WORLDCUP!AD126,WORLDCUP!AC126&lt;&gt;"",WORLDCUP!AD126&lt;&gt;""),"X",0))),"|",WORLDCUP!AC126,"-",WORLDCUP!AD126)</f>
        <v>Argentina-Egypt·1|2-1</v>
      </c>
      <c r="D206" s="686"/>
      <c r="E206" s="352"/>
      <c r="F206" s="352"/>
      <c r="G206" s="352"/>
      <c r="H206" s="352"/>
      <c r="I206" s="352"/>
      <c r="J206" s="370"/>
      <c r="K206" s="370"/>
      <c r="L206" s="370"/>
      <c r="M206" s="386"/>
      <c r="N206" s="377"/>
    </row>
    <row r="207" spans="1:14" ht="15" customHeight="1">
      <c r="A207" s="703"/>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Germany</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Germany-England</v>
      </c>
      <c r="C222" s="349" t="str">
        <f ca="1">CONCATENATE(WORLDCUP!AA133,"-",WORLDCUP!AF133,"·",IF(WORLDCUP!AC133&gt;WORLDCUP!AD133,1,IF(WORLDCUP!AC133&lt;WORLDCUP!AD133,2,IF(AND(WORLDCUP!AC133=WORLDCUP!AD133,WORLDCUP!AC133&lt;&gt;"",WORLDCUP!AD133&lt;&gt;""),"X",0))),"|",WORLDCUP!AC133,"-",WORLDCUP!AD133)</f>
        <v>Germany-England·X|2-2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England-Portugal·1|2-1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Portugal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England</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Spain-Portugal·X|1-1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France-England</v>
      </c>
      <c r="C247" s="351" t="str">
        <f ca="1">CONCATENATE(WORLDCUP!AA147,"-",WORLDCUP!AF147,"·",IF(WORLDCUP!AC147&gt;WORLDCUP!AD147,1,IF(WORLDCUP!AC147&lt;WORLDCUP!AD147,2,IF(AND(WORLDCUP!AC147=WORLDCUP!AD147,WORLDCUP!AC147&lt;&gt;"",WORLDCUP!AD147&lt;&gt;""),"X",0))),"|",WORLDCUP!AC147,"-",WORLDCUP!AD147)</f>
        <v>France-England·1|2-1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Portugal</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mbappe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yamal</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olise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kane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mbappe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3</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Ivo</v>
      </c>
      <c r="AB3" s="427">
        <f>+IF(ISBLANK(INDEX(WORLDCUP!$AC$101:$AC$147,MATCH(Y3,WORLDCUP!$Z$101:$Z$147,0))),"",INDEX(WORLDCUP!$AC$101:$AC$147,MATCH(Y3,WORLDCUP!$Z$101:$Z$147,0)))</f>
        <v>1</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3</v>
      </c>
      <c r="E4" s="445">
        <f>IF(ISBLANK(INDEX(WORLDCUP!$AD$4:$AD$147,MATCH(A4,WORLDCUP!$AH$4:$AH$147,0))),"",INDEX(WORLDCUP!$AD$4:$AD$147,MATCH(A4,WORLDCUP!$AH$4:$AH$147,0)))</f>
        <v>0</v>
      </c>
      <c r="F4" s="446" t="str">
        <f ca="1">+MID(INDEX(WORLDCUP!$AF$4:$AF$147,MATCH(A4,WORLDCUP!$AH$4:$AH$147,0)),1,3)</f>
        <v>Cze</v>
      </c>
      <c r="G4" s="447">
        <v>1</v>
      </c>
      <c r="H4" s="448" t="str">
        <f ca="1">+MID(INDEX(WORLDCUP!$AL$6:$AL$97,MATCH(L4,WORLDCUP!$AI$6:$AI$97,0)),1,3)</f>
        <v>Sou</v>
      </c>
      <c r="I4" s="449">
        <f ca="1">+INDEX(WORLDCUP!$AM$6:$AM$97,MATCH(L4,WORLDCUP!$AI$6:$AI$97,0))</f>
        <v>9</v>
      </c>
      <c r="J4" s="450">
        <f ca="1">+INDEX(WORLDCUP!$AT$6:$AT$97,MATCH(L4,WORLDCUP!$AI$6:$AI$97,0))</f>
        <v>6</v>
      </c>
      <c r="K4" s="451" t="str">
        <f ca="1">+INDEX(WORLDCUP!$AR$6:$AR$97,MATCH(L4,WORLDCUP!$AI$6:$AI$97,0))&amp;"-"&amp;INDEX(WORLDCUP!$AS$6:$AS$97,MATCH(L4,WORLDCUP!$AI$6:$AI$97,0))</f>
        <v>8-2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8</v>
      </c>
      <c r="W4" s="451" t="str">
        <f ca="1">+INDEX(WORLDCUP!$AR$6:$AR$97,MATCH(X4,WORLDCUP!$AI$6:$AI$97,0))&amp;"-"&amp;INDEX(WORLDCUP!$AS$6:$AS$97,MATCH(X4,WORLDCUP!$AI$6:$AI$97,0))</f>
        <v>9-1</v>
      </c>
      <c r="X4" s="181" t="s">
        <v>679</v>
      </c>
      <c r="Y4" s="181">
        <v>74</v>
      </c>
      <c r="Z4" s="425" t="s">
        <v>734</v>
      </c>
      <c r="AA4" s="426" t="str">
        <f ca="1">+MID(INDEX(WORLDCUP!$AF$101:$AF$147,MATCH(Y4,WORLDCUP!$Z$101:$Z$147,0)),1,IF(WORLDCUP!$H$113&lt;144,6,3))</f>
        <v>Par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Ivo</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Mex</v>
      </c>
      <c r="I5" s="38">
        <f ca="1">+INDEX(WORLDCUP!$AM$6:$AM$97,MATCH(L5,WORLDCUP!$AI$6:$AI$97,0))</f>
        <v>6</v>
      </c>
      <c r="J5" s="39">
        <f ca="1">+INDEX(WORLDCUP!$AT$6:$AT$97,MATCH(L5,WORLDCUP!$AI$6:$AI$97,0))</f>
        <v>3</v>
      </c>
      <c r="K5" s="43" t="str">
        <f ca="1">+INDEX(WORLDCUP!$AR$6:$AR$97,MATCH(L5,WORLDCUP!$AI$6:$AI$97,0))&amp;"-"&amp;INDEX(WORLDCUP!$AS$6:$AS$97,MATCH(L5,WORLDCUP!$AI$6:$AI$97,0))</f>
        <v>8-5</v>
      </c>
      <c r="L5" s="181" t="s">
        <v>658</v>
      </c>
      <c r="M5" s="181">
        <v>39</v>
      </c>
      <c r="N5" s="452"/>
      <c r="O5" s="444" t="str">
        <f ca="1">+MID(INDEX(WORLDCUP!$AA$4:$AA$147,MATCH(M5,WORLDCUP!$AH$4:$AH$147,0)),1,3)</f>
        <v>Bel</v>
      </c>
      <c r="P5" s="445">
        <f>IF(ISBLANK(INDEX(WORLDCUP!$AC$4:$AC$147,MATCH(M5,WORLDCUP!$AH$4:$AH$147,0))),"",INDEX(WORLDCUP!$AC$4:$AC$147,MATCH(M5,WORLDCUP!$AH$4:$AH$147,0)))</f>
        <v>4</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2</v>
      </c>
      <c r="W5" s="43" t="str">
        <f ca="1">+INDEX(WORLDCUP!$AR$6:$AR$97,MATCH(X5,WORLDCUP!$AI$6:$AI$97,0))&amp;"-"&amp;INDEX(WORLDCUP!$AS$6:$AS$97,MATCH(X5,WORLDCUP!$AI$6:$AI$97,0))</f>
        <v>5-3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3</v>
      </c>
      <c r="F6" s="446" t="str">
        <f ca="1">+MID(INDEX(WORLDCUP!$AF$4:$AF$147,MATCH(A6,WORLDCUP!$AH$4:$AH$147,0)),1,3)</f>
        <v>Sou</v>
      </c>
      <c r="G6" s="467">
        <v>3</v>
      </c>
      <c r="H6" s="468" t="str">
        <f ca="1">+MID(INDEX(WORLDCUP!$AL$6:$AL$97,MATCH(L6,WORLDCUP!$AI$6:$AI$97,0)),1,3)</f>
        <v>Sou</v>
      </c>
      <c r="I6" s="38">
        <f ca="1">+INDEX(WORLDCUP!$AM$6:$AM$97,MATCH(L6,WORLDCUP!$AI$6:$AI$97,0))</f>
        <v>1</v>
      </c>
      <c r="J6" s="39">
        <f ca="1">+INDEX(WORLDCUP!$AT$6:$AT$97,MATCH(L6,WORLDCUP!$AI$6:$AI$97,0))</f>
        <v>-4</v>
      </c>
      <c r="K6" s="43" t="str">
        <f ca="1">+INDEX(WORLDCUP!$AR$6:$AR$97,MATCH(L6,WORLDCUP!$AI$6:$AI$97,0))&amp;"-"&amp;INDEX(WORLDCUP!$AS$6:$AS$97,MATCH(L6,WORLDCUP!$AI$6:$AI$97,0))</f>
        <v>2-6</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1</v>
      </c>
      <c r="V6" s="39">
        <f ca="1">+INDEX(WORLDCUP!$AT$6:$AT$97,MATCH(X6,WORLDCUP!$AI$6:$AI$97,0))</f>
        <v>-5</v>
      </c>
      <c r="W6" s="43" t="str">
        <f ca="1">+INDEX(WORLDCUP!$AR$6:$AR$97,MATCH(X6,WORLDCUP!$AI$6:$AI$97,0))&amp;"-"&amp;INDEX(WORLDCUP!$AS$6:$AS$97,MATCH(X6,WORLDCUP!$AI$6:$AI$97,0))</f>
        <v>2-7</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3</v>
      </c>
      <c r="F7" s="446" t="str">
        <f ca="1">+MID(INDEX(WORLDCUP!$AF$4:$AF$147,MATCH(A7,WORLDCUP!$AH$4:$AH$147,0)),1,3)</f>
        <v>Mex</v>
      </c>
      <c r="G7" s="467">
        <v>4</v>
      </c>
      <c r="H7" s="476" t="str">
        <f ca="1">+MID(INDEX(WORLDCUP!$AL$6:$AL$97,MATCH(L7,WORLDCUP!$AI$6:$AI$97,0)),1,3)</f>
        <v>Cze</v>
      </c>
      <c r="I7" s="477">
        <f ca="1">+INDEX(WORLDCUP!$AM$6:$AM$97,MATCH(L7,WORLDCUP!$AI$6:$AI$97,0))</f>
        <v>1</v>
      </c>
      <c r="J7" s="478">
        <f ca="1">+INDEX(WORLDCUP!$AT$6:$AT$97,MATCH(L7,WORLDCUP!$AI$6:$AI$97,0))</f>
        <v>-5</v>
      </c>
      <c r="K7" s="479" t="str">
        <f ca="1">+INDEX(WORLDCUP!$AR$6:$AR$97,MATCH(L7,WORLDCUP!$AI$6:$AI$97,0))&amp;"-"&amp;INDEX(WORLDCUP!$AS$6:$AS$97,MATCH(L7,WORLDCUP!$AI$6:$AI$97,0))</f>
        <v>2-7</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-5</v>
      </c>
      <c r="W7" s="479" t="str">
        <f ca="1">+INDEX(WORLDCUP!$AR$6:$AR$97,MATCH(X7,WORLDCUP!$AI$6:$AI$97,0))&amp;"-"&amp;INDEX(WORLDCUP!$AS$6:$AS$97,MATCH(X7,WORLDCUP!$AI$6:$AI$97,0))</f>
        <v>1-6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3</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Mex</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1</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5</v>
      </c>
      <c r="Q11" s="418">
        <f>IF(ISBLANK(INDEX(WORLDCUP!$AD$4:$AD$147,MATCH(M11,WORLDCUP!$AH$4:$AH$147,0))),"",INDEX(WORLDCUP!$AD$4:$AD$147,MATCH(M11,WORLDCUP!$AH$4:$AH$147,0)))</f>
        <v>1</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2</v>
      </c>
      <c r="K12" s="451" t="str">
        <f ca="1">+INDEX(WORLDCUP!$AR$6:$AR$97,MATCH(L12,WORLDCUP!$AI$6:$AI$97,0))&amp;"-"&amp;INDEX(WORLDCUP!$AS$6:$AS$97,MATCH(L12,WORLDCUP!$AI$6:$AI$97,0))</f>
        <v>4-2</v>
      </c>
      <c r="L12" s="181" t="s">
        <v>660</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11-3</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Swi</v>
      </c>
      <c r="I13" s="38">
        <f ca="1">+INDEX(WORLDCUP!$AM$6:$AM$97,MATCH(L13,WORLDCUP!$AI$6:$AI$97,0))</f>
        <v>5</v>
      </c>
      <c r="J13" s="39">
        <f ca="1">+INDEX(WORLDCUP!$AT$6:$AT$97,MATCH(L13,WORLDCUP!$AI$6:$AI$97,0))</f>
        <v>2</v>
      </c>
      <c r="K13" s="43" t="str">
        <f ca="1">+INDEX(WORLDCUP!$AR$6:$AR$97,MATCH(L13,WORLDCUP!$AI$6:$AI$97,0))&amp;"-"&amp;INDEX(WORLDCUP!$AS$6:$AS$97,MATCH(L13,WORLDCUP!$AI$6:$AI$97,0))</f>
        <v>5-3</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4</v>
      </c>
      <c r="W13" s="43" t="str">
        <f ca="1">+INDEX(WORLDCUP!$AR$6:$AR$97,MATCH(X13,WORLDCUP!$AI$6:$AI$97,0))&amp;"-"&amp;INDEX(WORLDCUP!$AS$6:$AS$97,MATCH(X13,WORLDCUP!$AI$6:$AI$97,0))</f>
        <v>9-5</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2-2</v>
      </c>
      <c r="L14" s="181" t="s">
        <v>91</v>
      </c>
      <c r="M14" s="181">
        <v>37</v>
      </c>
      <c r="N14" s="505"/>
      <c r="O14" s="444" t="str">
        <f ca="1">+MID(INDEX(WORLDCUP!$AA$4:$AA$147,MATCH(M14,WORLDCUP!$AH$4:$AH$147,0)),1,3)</f>
        <v>Uru</v>
      </c>
      <c r="P14" s="445">
        <f>IF(ISBLANK(INDEX(WORLDCUP!$AC$4:$AC$147,MATCH(M14,WORLDCUP!$AH$4:$AH$147,0))),"",INDEX(WORLDCUP!$AC$4:$AC$147,MATCH(M14,WORLDCUP!$AH$4:$AH$147,0)))</f>
        <v>4</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-4</v>
      </c>
      <c r="W14" s="43" t="str">
        <f ca="1">+INDEX(WORLDCUP!$AR$6:$AR$97,MATCH(X14,WORLDCUP!$AI$6:$AI$97,0))&amp;"-"&amp;INDEX(WORLDCUP!$AS$6:$AS$97,MATCH(X14,WORLDCUP!$AI$6:$AI$97,0))</f>
        <v>3-7</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2</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-4</v>
      </c>
      <c r="K15" s="479" t="str">
        <f ca="1">+INDEX(WORLDCUP!$AR$6:$AR$97,MATCH(L15,WORLDCUP!$AI$6:$AI$97,0))&amp;"-"&amp;INDEX(WORLDCUP!$AS$6:$AS$97,MATCH(L15,WORLDCUP!$AI$6:$AI$97,0))</f>
        <v>0-4</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-8</v>
      </c>
      <c r="W15" s="479" t="str">
        <f ca="1">+INDEX(WORLDCUP!$AR$6:$AR$97,MATCH(X15,WORLDCUP!$AI$6:$AI$97,0))&amp;"-"&amp;INDEX(WORLDCUP!$AS$6:$AS$97,MATCH(X15,WORLDCUP!$AI$6:$AI$97,0))</f>
        <v>3-11</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1</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11-3</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4</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8</v>
      </c>
      <c r="W20" s="451" t="str">
        <f ca="1">+INDEX(WORLDCUP!$AR$6:$AR$97,MATCH(X20,WORLDCUP!$AI$6:$AI$97,0))&amp;"-"&amp;INDEX(WORLDCUP!$AS$6:$AS$97,MATCH(X20,WORLDCUP!$AI$6:$AI$97,0))</f>
        <v>11-3</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3</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4</v>
      </c>
      <c r="K21" s="43" t="str">
        <f ca="1">+INDEX(WORLDCUP!$AR$6:$AR$97,MATCH(L21,WORLDCUP!$AI$6:$AI$97,0))&amp;"-"&amp;INDEX(WORLDCUP!$AS$6:$AS$97,MATCH(L21,WORLDCUP!$AI$6:$AI$97,0))</f>
        <v>9-5</v>
      </c>
      <c r="L21" s="181" t="s">
        <v>668</v>
      </c>
      <c r="M21" s="181">
        <v>42</v>
      </c>
      <c r="N21" s="522"/>
      <c r="O21" s="444" t="str">
        <f ca="1">+MID(INDEX(WORLDCUP!$AA$4:$AA$147,MATCH(M21,WORLDCUP!$AH$4:$AH$147,0)),1,3)</f>
        <v>Fra</v>
      </c>
      <c r="P21" s="445">
        <f>IF(ISBLANK(INDEX(WORLDCUP!$AC$4:$AC$147,MATCH(M21,WORLDCUP!$AH$4:$AH$147,0))),"",INDEX(WORLDCUP!$AC$4:$AC$147,MATCH(M21,WORLDCUP!$AH$4:$AH$147,0)))</f>
        <v>5</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2</v>
      </c>
      <c r="W21" s="43" t="str">
        <f ca="1">+INDEX(WORLDCUP!$AR$6:$AR$97,MATCH(X21,WORLDCUP!$AI$6:$AI$97,0))&amp;"-"&amp;INDEX(WORLDCUP!$AS$6:$AS$97,MATCH(X21,WORLDCUP!$AI$6:$AI$97,0))</f>
        <v>9-7</v>
      </c>
      <c r="X21" s="181" t="s">
        <v>686</v>
      </c>
      <c r="Y21" s="181">
        <v>81</v>
      </c>
      <c r="Z21" s="425" t="s">
        <v>670</v>
      </c>
      <c r="AA21" s="426" t="str">
        <f ca="1">+MID(INDEX(WORLDCUP!$AA$101:$AA$147,MATCH(Y21,WORLDCUP!$Z$101:$Z$147,0)),1,3)</f>
        <v>Tur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1</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-3</v>
      </c>
      <c r="K22" s="43" t="str">
        <f ca="1">+INDEX(WORLDCUP!$AR$6:$AR$97,MATCH(L22,WORLDCUP!$AI$6:$AI$97,0))&amp;"-"&amp;INDEX(WORLDCUP!$AS$6:$AS$97,MATCH(L22,WORLDCUP!$AI$6:$AI$97,0))</f>
        <v>3-6</v>
      </c>
      <c r="L22" s="181" t="s">
        <v>92</v>
      </c>
      <c r="M22" s="181">
        <v>41</v>
      </c>
      <c r="N22" s="522"/>
      <c r="O22" s="444" t="str">
        <f ca="1">+MID(INDEX(WORLDCUP!$AA$4:$AA$147,MATCH(M22,WORLDCUP!$AH$4:$AH$147,0)),1,3)</f>
        <v>Nor</v>
      </c>
      <c r="P22" s="445">
        <f>IF(ISBLANK(INDEX(WORLDCUP!$AC$4:$AC$147,MATCH(M22,WORLDCUP!$AH$4:$AH$147,0))),"",INDEX(WORLDCUP!$AC$4:$AC$147,MATCH(M22,WORLDCUP!$AH$4:$AH$147,0)))</f>
        <v>3</v>
      </c>
      <c r="Q22" s="445">
        <f>IF(ISBLANK(INDEX(WORLDCUP!$AD$4:$AD$147,MATCH(M22,WORLDCUP!$AH$4:$AH$147,0))),"",INDEX(WORLDCUP!$AD$4:$AD$147,MATCH(M22,WORLDCUP!$AH$4:$AH$147,0)))</f>
        <v>3</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1</v>
      </c>
      <c r="W22" s="43" t="str">
        <f ca="1">+INDEX(WORLDCUP!$AR$6:$AR$97,MATCH(X22,WORLDCUP!$AI$6:$AI$97,0))&amp;"-"&amp;INDEX(WORLDCUP!$AS$6:$AS$97,MATCH(X22,WORLDCUP!$AI$6:$AI$97,0))</f>
        <v>7-6</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( 4 )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1</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2-11</v>
      </c>
      <c r="L23" s="181" t="s">
        <v>669</v>
      </c>
      <c r="M23" s="181">
        <v>61</v>
      </c>
      <c r="N23" s="522"/>
      <c r="O23" s="444" t="str">
        <f ca="1">+MID(INDEX(WORLDCUP!$AA$4:$AA$147,MATCH(M23,WORLDCUP!$AH$4:$AH$147,0)),1,3)</f>
        <v>Nor</v>
      </c>
      <c r="P23" s="445">
        <f>IF(ISBLANK(INDEX(WORLDCUP!$AC$4:$AC$147,MATCH(M23,WORLDCUP!$AH$4:$AH$147,0))),"",INDEX(WORLDCUP!$AC$4:$AC$147,MATCH(M23,WORLDCUP!$AH$4:$AH$147,0)))</f>
        <v>2</v>
      </c>
      <c r="Q23" s="445">
        <f>IF(ISBLANK(INDEX(WORLDCUP!$AD$4:$AD$147,MATCH(M23,WORLDCUP!$AH$4:$AH$147,0))),"",INDEX(WORLDCUP!$AD$4:$AD$147,MATCH(M23,WORLDCUP!$AH$4:$AH$147,0)))</f>
        <v>4</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-11</v>
      </c>
      <c r="W23" s="479" t="str">
        <f ca="1">+INDEX(WORLDCUP!$AR$6:$AR$97,MATCH(X23,WORLDCUP!$AI$6:$AI$97,0))&amp;"-"&amp;INDEX(WORLDCUP!$AS$6:$AS$97,MATCH(X23,WORLDCUP!$AI$6:$AI$97,0))</f>
        <v>1-12</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( 5 )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Ecu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Portugal</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3</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5</v>
      </c>
      <c r="K28" s="451" t="str">
        <f ca="1">+INDEX(WORLDCUP!$AR$6:$AR$97,MATCH(L28,WORLDCUP!$AI$6:$AI$97,0))&amp;"-"&amp;INDEX(WORLDCUP!$AS$6:$AS$97,MATCH(L28,WORLDCUP!$AI$6:$AI$97,0))</f>
        <v>8-3</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9</v>
      </c>
      <c r="W28" s="451" t="str">
        <f ca="1">+INDEX(WORLDCUP!$AR$6:$AR$97,MATCH(X28,WORLDCUP!$AI$6:$AI$97,0))&amp;"-"&amp;INDEX(WORLDCUP!$AS$6:$AS$97,MATCH(X28,WORLDCUP!$AI$6:$AI$97,0))</f>
        <v>9-0</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( 4 )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7</v>
      </c>
      <c r="J29" s="39">
        <f ca="1">+INDEX(WORLDCUP!$AT$6:$AT$97,MATCH(L29,WORLDCUP!$AI$6:$AI$97,0))</f>
        <v>3</v>
      </c>
      <c r="K29" s="43" t="str">
        <f ca="1">+INDEX(WORLDCUP!$AR$6:$AR$97,MATCH(L29,WORLDCUP!$AI$6:$AI$97,0))&amp;"-"&amp;INDEX(WORLDCUP!$AS$6:$AS$97,MATCH(L29,WORLDCUP!$AI$6:$AI$97,0))</f>
        <v>6-3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4-5</v>
      </c>
      <c r="X29" s="181" t="s">
        <v>689</v>
      </c>
      <c r="Y29" s="181"/>
      <c r="Z29" s="425"/>
      <c r="AA29" s="469"/>
      <c r="AB29" s="469"/>
      <c r="AC29" s="470"/>
      <c r="AD29" s="181">
        <v>91</v>
      </c>
      <c r="AE29" s="456" t="str">
        <f ca="1">+MID(INDEX(WORLDCUP!$AF$101:$AF$147,MATCH(AD29,WORLDCUP!$Z$101:$Z$147,0)),1,3)</f>
        <v>Ger</v>
      </c>
      <c r="AF29" s="457">
        <f>+IF(ISBLANK(INDEX(WORLDCUP!$AD$101:$AD$147,MATCH(AD29,WORLDCUP!$Z$101:$Z$147,0))),"",INDEX(WORLDCUP!$AD$101:$AD$147,MATCH(AD29,WORLDCUP!$Z$101:$Z$147,0)))</f>
        <v>2</v>
      </c>
      <c r="AG29" s="515" t="str">
        <f>+IF(ISBLANK(INDEX(WORLDCUP!$AE$101:$AE$147,MATCH(AD29,WORLDCUP!$Z$101:$Z$147,0))),"","( "&amp;INDEX(WORLDCUP!$AE$101:$AE$147,MATCH(AD29,WORLDCUP!$Z$101:$Z$147,0))&amp;" )")</f>
        <v>( 5 )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3</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-3</v>
      </c>
      <c r="K30" s="43" t="str">
        <f ca="1">+INDEX(WORLDCUP!$AR$6:$AR$97,MATCH(L30,WORLDCUP!$AI$6:$AI$97,0))&amp;"-"&amp;INDEX(WORLDCUP!$AS$6:$AS$97,MATCH(L30,WORLDCUP!$AI$6:$AI$97,0))</f>
        <v>3-6</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-2</v>
      </c>
      <c r="W30" s="43" t="str">
        <f ca="1">+INDEX(WORLDCUP!$AR$6:$AR$97,MATCH(X30,WORLDCUP!$AI$6:$AI$97,0))&amp;"-"&amp;INDEX(WORLDCUP!$AS$6:$AS$97,MATCH(X30,WORLDCUP!$AI$6:$AI$97,0))</f>
        <v>4-6</v>
      </c>
      <c r="X30" s="181" t="s">
        <v>451</v>
      </c>
      <c r="Y30" s="181">
        <v>78</v>
      </c>
      <c r="Z30" s="425" t="s">
        <v>674</v>
      </c>
      <c r="AA30" s="426" t="str">
        <f ca="1">+MID(INDEX(WORLDCUP!$AA$101:$AA$147,MATCH(Y30,WORLDCUP!$Z$101:$Z$147,0)),1,3)</f>
        <v>Ger</v>
      </c>
      <c r="AB30" s="472">
        <f>+IF(ISBLANK(INDEX(WORLDCUP!$AC$101:$AC$147,MATCH(Y30,WORLDCUP!$Z$101:$Z$147,0))),"",INDEX(WORLDCUP!$AC$101:$AC$147,MATCH(Y30,WORLDCUP!$Z$101:$Z$147,0)))</f>
        <v>4</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-5</v>
      </c>
      <c r="K31" s="479" t="str">
        <f ca="1">+INDEX(WORLDCUP!$AR$6:$AR$97,MATCH(L31,WORLDCUP!$AI$6:$AI$97,0))&amp;"-"&amp;INDEX(WORLDCUP!$AS$6:$AS$97,MATCH(L31,WORLDCUP!$AI$6:$AI$97,0))</f>
        <v>2-7</v>
      </c>
      <c r="L31" s="181" t="s">
        <v>672</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2-8</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Ger</v>
      </c>
      <c r="AJ31" s="484">
        <f>+IF(ISBLANK(INDEX(WORLDCUP!$AC$101:$AC$147,MATCH(AH31,WORLDCUP!$Z$101:$Z$147,0))),"",INDEX(WORLDCUP!$AC$101:$AC$147,MATCH(AH31,WORLDCUP!$Z$101:$Z$147,0)))</f>
        <v>2</v>
      </c>
      <c r="AK31" s="485" t="str">
        <f>+IF(ISBLANK(INDEX(WORLDCUP!$AB$101:$AB$147,MATCH(AH31,WORLDCUP!$Z$101:$Z$147,0))),"","( "&amp;INDEX(WORLDCUP!$AB$101:$AB$147,MATCH(AH31,WORLDCUP!$Z$101:$Z$147,0))&amp;" )")</f>
        <v>( 4 )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( 4 )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( 5 )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1</v>
      </c>
      <c r="AS32" s="460" t="str">
        <f>+IF(ISBLANK(INDEX(WORLDCUP!$AE$101:$AE$147,MATCH(AP32,WORLDCUP!$Z$101:$Z$147,0))),"","( "&amp;INDEX(WORLDCUP!$AE$101:$AE$147,MATCH(AP32,WORLDCUP!$Z$101:$Z$147,0))&amp;" )")</f>
        <v>( 5 )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Sou</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Sou</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0</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Ivo</v>
      </c>
      <c r="I36" s="449">
        <f ca="1">+INDEX(WORLDCUP!$AM$6:$AM$97,MATCH(L36,WORLDCUP!$AI$6:$AI$97,0))</f>
        <v>5</v>
      </c>
      <c r="J36" s="450">
        <f ca="1">+INDEX(WORLDCUP!$AT$6:$AT$97,MATCH(L36,WORLDCUP!$AI$6:$AI$97,0))</f>
        <v>3</v>
      </c>
      <c r="K36" s="451" t="str">
        <f ca="1">+INDEX(WORLDCUP!$AR$6:$AR$97,MATCH(L36,WORLDCUP!$AI$6:$AI$97,0))&amp;"-"&amp;INDEX(WORLDCUP!$AS$6:$AS$97,MATCH(L36,WORLDCUP!$AI$6:$AI$97,0))</f>
        <v>7-4</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3</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10-3</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2</v>
      </c>
      <c r="F37" s="446" t="str">
        <f ca="1">+MID(INDEX(WORLDCUP!$AF$4:$AF$147,MATCH(A37,WORLDCUP!$AH$4:$AH$147,0)),1,3)</f>
        <v>Ivo</v>
      </c>
      <c r="G37" s="467">
        <v>2</v>
      </c>
      <c r="H37" s="468" t="str">
        <f ca="1">+MID(INDEX(WORLDCUP!$AL$6:$AL$97,MATCH(L37,WORLDCUP!$AI$6:$AI$97,0)),1,3)</f>
        <v>Ger</v>
      </c>
      <c r="I37" s="38">
        <f ca="1">+INDEX(WORLDCUP!$AM$6:$AM$97,MATCH(L37,WORLDCUP!$AI$6:$AI$97,0))</f>
        <v>4</v>
      </c>
      <c r="J37" s="39">
        <f ca="1">+INDEX(WORLDCUP!$AT$6:$AT$97,MATCH(L37,WORLDCUP!$AI$6:$AI$97,0))</f>
        <v>1</v>
      </c>
      <c r="K37" s="43" t="str">
        <f ca="1">+INDEX(WORLDCUP!$AR$6:$AR$97,MATCH(L37,WORLDCUP!$AI$6:$AI$97,0))&amp;"-"&amp;INDEX(WORLDCUP!$AS$6:$AS$97,MATCH(L37,WORLDCUP!$AI$6:$AI$97,0))</f>
        <v>6-5</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3</v>
      </c>
      <c r="W37" s="43" t="str">
        <f ca="1">+INDEX(WORLDCUP!$AR$6:$AR$97,MATCH(X37,WORLDCUP!$AI$6:$AI$97,0))&amp;"-"&amp;INDEX(WORLDCUP!$AS$6:$AS$97,MATCH(X37,WORLDCUP!$AI$6:$AI$97,0))</f>
        <v>7-4</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1</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4</v>
      </c>
      <c r="J38" s="39">
        <f ca="1">+INDEX(WORLDCUP!$AT$6:$AT$97,MATCH(L38,WORLDCUP!$AI$6:$AI$97,0))</f>
        <v>0</v>
      </c>
      <c r="K38" s="43" t="str">
        <f ca="1">+INDEX(WORLDCUP!$AR$6:$AR$97,MATCH(L38,WORLDCUP!$AI$6:$AI$97,0))&amp;"-"&amp;INDEX(WORLDCUP!$AS$6:$AS$97,MATCH(L38,WORLDCUP!$AI$6:$AI$97,0))</f>
        <v>7-7</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-4</v>
      </c>
      <c r="W38" s="43" t="str">
        <f ca="1">+INDEX(WORLDCUP!$AR$6:$AR$97,MATCH(X38,WORLDCUP!$AI$6:$AI$97,0))&amp;"-"&amp;INDEX(WORLDCUP!$AS$6:$AS$97,MATCH(X38,WORLDCUP!$AI$6:$AI$97,0))</f>
        <v>3-7</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3</v>
      </c>
      <c r="J39" s="478">
        <f ca="1">+INDEX(WORLDCUP!$AT$6:$AT$97,MATCH(L39,WORLDCUP!$AI$6:$AI$97,0))</f>
        <v>-4</v>
      </c>
      <c r="K39" s="479" t="str">
        <f ca="1">+INDEX(WORLDCUP!$AR$6:$AR$97,MATCH(L39,WORLDCUP!$AI$6:$AI$97,0))&amp;"-"&amp;INDEX(WORLDCUP!$AS$6:$AS$97,MATCH(L39,WORLDCUP!$AI$6:$AI$97,0))</f>
        <v>2-6</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-6</v>
      </c>
      <c r="W39" s="479" t="str">
        <f ca="1">+INDEX(WORLDCUP!$AR$6:$AR$97,MATCH(X39,WORLDCUP!$AI$6:$AI$97,0))&amp;"-"&amp;INDEX(WORLDCUP!$AS$6:$AS$97,MATCH(X39,WORLDCUP!$AI$6:$AI$97,0))</f>
        <v>0-6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2</v>
      </c>
      <c r="E40" s="488">
        <f>IF(ISBLANK(INDEX(WORLDCUP!$AD$4:$AD$147,MATCH(A40,WORLDCUP!$AH$4:$AH$147,0))),"",INDEX(WORLDCUP!$AD$4:$AD$147,MATCH(A40,WORLDCUP!$AH$4:$AH$147,0)))</f>
        <v>4</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Egy</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0</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3</v>
      </c>
      <c r="Q43" s="418">
        <f>IF(ISBLANK(INDEX(WORLDCUP!$AD$4:$AD$147,MATCH(M43,WORLDCUP!$AH$4:$AH$147,0))),"",INDEX(WORLDCUP!$AD$4:$AD$147,MATCH(M43,WORLDCUP!$AH$4:$AH$147,0)))</f>
        <v>2</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3</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7</v>
      </c>
      <c r="K44" s="451" t="str">
        <f ca="1">+INDEX(WORLDCUP!$AR$6:$AR$97,MATCH(L44,WORLDCUP!$AI$6:$AI$97,0))&amp;"-"&amp;INDEX(WORLDCUP!$AS$6:$AS$97,MATCH(L44,WORLDCUP!$AI$6:$AI$97,0))</f>
        <v>9-2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8</v>
      </c>
      <c r="W44" s="451" t="str">
        <f ca="1">+INDEX(WORLDCUP!$AR$6:$AR$97,MATCH(X44,WORLDCUP!$AI$6:$AI$97,0))&amp;"-"&amp;INDEX(WORLDCUP!$AS$6:$AS$97,MATCH(X44,WORLDCUP!$AI$6:$AI$97,0))</f>
        <v>12-4</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1</v>
      </c>
      <c r="BM44" s="463">
        <f ca="1">COUNTIF(Pool!$C$252,Fixture!BG44)</f>
        <v>0</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3</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2</v>
      </c>
      <c r="K45" s="43" t="str">
        <f ca="1">+INDEX(WORLDCUP!$AR$6:$AR$97,MATCH(L45,WORLDCUP!$AI$6:$AI$97,0))&amp;"-"&amp;INDEX(WORLDCUP!$AS$6:$AS$97,MATCH(L45,WORLDCUP!$AI$6:$AI$97,0))</f>
        <v>8-6</v>
      </c>
      <c r="L45" s="181" t="s">
        <v>677</v>
      </c>
      <c r="M45" s="181">
        <v>45</v>
      </c>
      <c r="N45" s="568"/>
      <c r="O45" s="444" t="str">
        <f ca="1">+MID(INDEX(WORLDCUP!$AA$4:$AA$147,MATCH(M45,WORLDCUP!$AH$4:$AH$147,0)),1,3)</f>
        <v>Eng</v>
      </c>
      <c r="P45" s="445">
        <f>IF(ISBLANK(INDEX(WORLDCUP!$AC$4:$AC$147,MATCH(M45,WORLDCUP!$AH$4:$AH$147,0))),"",INDEX(WORLDCUP!$AC$4:$AC$147,MATCH(M45,WORLDCUP!$AH$4:$AH$147,0)))</f>
        <v>4</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6-4</v>
      </c>
      <c r="X45" s="181" t="s">
        <v>695</v>
      </c>
      <c r="Y45" s="181">
        <v>85</v>
      </c>
      <c r="Z45" s="425" t="s">
        <v>660</v>
      </c>
      <c r="AA45" s="426" t="str">
        <f ca="1">+MID(INDEX(WORLDCUP!$AA$101:$AA$147,MATCH(Y45,WORLDCUP!$Z$101:$Z$147,0)),1,3)</f>
        <v>Can</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4</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1</v>
      </c>
      <c r="K46" s="43" t="str">
        <f ca="1">+INDEX(WORLDCUP!$AR$6:$AR$97,MATCH(L46,WORLDCUP!$AI$6:$AI$97,0))&amp;"-"&amp;INDEX(WORLDCUP!$AS$6:$AS$97,MATCH(L46,WORLDCUP!$AI$6:$AI$97,0))</f>
        <v>7-6</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-3</v>
      </c>
      <c r="W46" s="43" t="str">
        <f ca="1">+INDEX(WORLDCUP!$AR$6:$AR$97,MATCH(X46,WORLDCUP!$AI$6:$AI$97,0))&amp;"-"&amp;INDEX(WORLDCUP!$AS$6:$AS$97,MATCH(X46,WORLDCUP!$AI$6:$AI$97,0))</f>
        <v>4-7</v>
      </c>
      <c r="X46" s="181" t="s">
        <v>453</v>
      </c>
      <c r="Y46" s="181">
        <v>85</v>
      </c>
      <c r="Z46" s="425" t="s">
        <v>740</v>
      </c>
      <c r="AA46" s="426" t="str">
        <f ca="1">+MID(INDEX(WORLDCUP!$AF$101:$AF$147,MATCH(Y46,WORLDCUP!$Z$101:$Z$147,0)),1,IF(WORLDCUP!$H$113&lt;144,6,3))</f>
        <v>Alg</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3</v>
      </c>
      <c r="E47" s="445">
        <f>IF(ISBLANK(INDEX(WORLDCUP!$AD$4:$AD$147,MATCH(A47,WORLDCUP!$AH$4:$AH$147,0))),"",INDEX(WORLDCUP!$AD$4:$AD$147,MATCH(A47,WORLDCUP!$AH$4:$AH$147,0)))</f>
        <v>3</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-10</v>
      </c>
      <c r="K47" s="479" t="str">
        <f ca="1">+INDEX(WORLDCUP!$AR$6:$AR$97,MATCH(L47,WORLDCUP!$AI$6:$AI$97,0))&amp;"-"&amp;INDEX(WORLDCUP!$AS$6:$AS$97,MATCH(L47,WORLDCUP!$AI$6:$AI$97,0))</f>
        <v>1-11</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5</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2-9</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4</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Senegal</v>
      </c>
      <c r="F2" s="9" t="str">
        <f ca="1">+WORLDCUP!BD63</f>
        <v>Sweden</v>
      </c>
      <c r="G2" s="9" t="str">
        <f ca="1">+WORLDCUP!BD65</f>
        <v>Saudi Arabia</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Paraguay</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Senegal</v>
      </c>
      <c r="F4" s="9" t="str">
        <f ca="1">+WORLDCUP!BD61</f>
        <v>Paraguay</v>
      </c>
      <c r="G4" s="9" t="str">
        <f ca="1">+WORLDCUP!BD65</f>
        <v>Saudi Arabia</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Senegal</v>
      </c>
      <c r="F5" s="9" t="str">
        <f ca="1">+WORLDCUP!BD61</f>
        <v>Paraguay</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Iran</v>
      </c>
      <c r="E6" s="9" t="str">
        <f ca="1">+WORLDCUP!BD66</f>
        <v>Senegal</v>
      </c>
      <c r="F6" s="9" t="str">
        <f ca="1">+WORLDCUP!BD61</f>
        <v>Paraguay</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Iran</v>
      </c>
      <c r="E7" s="9" t="str">
        <f ca="1">+WORLDCUP!BD67</f>
        <v>Algeria</v>
      </c>
      <c r="F7" s="9" t="str">
        <f ca="1">+WORLDCUP!BD61</f>
        <v>Paraguay</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Iran</v>
      </c>
      <c r="E8" s="9" t="str">
        <f ca="1">+WORLDCUP!BD66</f>
        <v>Senegal</v>
      </c>
      <c r="F8" s="9" t="str">
        <f ca="1">+WORLDCUP!BD61</f>
        <v>Paraguay</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Iran</v>
      </c>
      <c r="E9" s="9" t="str">
        <f ca="1">+WORLDCUP!BD67</f>
        <v>Algeria</v>
      </c>
      <c r="F9" s="9" t="str">
        <f ca="1">+WORLDCUP!BD61</f>
        <v>Paraguay</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Iran</v>
      </c>
      <c r="E10" s="9" t="str">
        <f ca="1">+WORLDCUP!BD67</f>
        <v>Algeria</v>
      </c>
      <c r="F10" s="9" t="str">
        <f ca="1">+WORLDCUP!BD61</f>
        <v>Paraguay</v>
      </c>
      <c r="G10" s="9" t="str">
        <f ca="1">+WORLDCUP!BD65</f>
        <v>Saudi Arabia</v>
      </c>
      <c r="H10" s="9" t="str">
        <f ca="1">+WORLDCUP!BD63</f>
        <v>Sweden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Iran</v>
      </c>
      <c r="E14" s="9" t="str">
        <f ca="1">+WORLDCUP!BD66</f>
        <v>Senegal</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Iran</v>
      </c>
      <c r="E15" s="9" t="str">
        <f ca="1">+WORLDCUP!BD67</f>
        <v>Algeria</v>
      </c>
      <c r="F15" s="9" t="str">
        <f ca="1">+WORLDCUP!BD60</f>
        <v>Scotland</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Iran</v>
      </c>
      <c r="E16" s="9" t="str">
        <f ca="1">+WORLDCUP!BD66</f>
        <v>Senegal</v>
      </c>
      <c r="F16" s="9" t="str">
        <f ca="1">+WORLDCUP!BD60</f>
        <v>Scotland</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Iran</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Iran</v>
      </c>
      <c r="E18" s="9" t="str">
        <f ca="1">+WORLDCUP!BD67</f>
        <v>Algeria</v>
      </c>
      <c r="F18" s="9" t="str">
        <f ca="1">+WORLDCUP!BD60</f>
        <v>Scotland</v>
      </c>
      <c r="G18" s="9" t="str">
        <f ca="1">+WORLDCUP!BD65</f>
        <v>Saudi Arabia</v>
      </c>
      <c r="H18" s="9" t="str">
        <f ca="1">+WORLDCUP!BD63</f>
        <v>Sweden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Paraguay</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Saudi Arabia</v>
      </c>
      <c r="H25" s="9" t="str">
        <f ca="1">+WORLDCUP!BD63</f>
        <v>Sweden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Iran</v>
      </c>
      <c r="E28" s="9" t="str">
        <f ca="1">+WORLDCUP!BD67</f>
        <v>Algeria</v>
      </c>
      <c r="F28" s="9" t="str">
        <f ca="1">+WORLDCUP!BD60</f>
        <v>Scotland</v>
      </c>
      <c r="G28" s="9" t="str">
        <f ca="1">+WORLDCUP!BD65</f>
        <v>Saudi Arabia</v>
      </c>
      <c r="H28" s="9" t="str">
        <f ca="1">+WORLDCUP!BD61</f>
        <v>Paraguay</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Iran</v>
      </c>
      <c r="E29" s="9" t="str">
        <f ca="1">+WORLDCUP!BD66</f>
        <v>Senegal</v>
      </c>
      <c r="F29" s="9" t="str">
        <f ca="1">+WORLDCUP!BD60</f>
        <v>Scotland</v>
      </c>
      <c r="G29" s="9" t="str">
        <f ca="1">+WORLDCUP!BD65</f>
        <v>Saudi Arabia</v>
      </c>
      <c r="H29" s="9" t="str">
        <f ca="1">+WORLDCUP!BD61</f>
        <v>Paraguay</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Iran</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Iran</v>
      </c>
      <c r="E31" s="9" t="str">
        <f ca="1">+WORLDCUP!BD67</f>
        <v>Algeria</v>
      </c>
      <c r="F31" s="9" t="str">
        <f ca="1">+WORLDCUP!BD60</f>
        <v>Scotland</v>
      </c>
      <c r="G31" s="9" t="str">
        <f ca="1">+WORLDCUP!BD65</f>
        <v>Saudi Arabia</v>
      </c>
      <c r="H31" s="9" t="str">
        <f ca="1">+WORLDCUP!BD61</f>
        <v>Paraguay</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Paraguay</v>
      </c>
      <c r="G32" s="9" t="str">
        <f ca="1">+WORLDCUP!BD66</f>
        <v>Senegal</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Paraguay</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Paraguay</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Paraguay</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Paraguay</v>
      </c>
      <c r="G36" s="9" t="str">
        <f ca="1">+WORLDCUP!BD65</f>
        <v>Saudi Arabia</v>
      </c>
      <c r="H36" s="9" t="str">
        <f ca="1">+WORLDCUP!BD63</f>
        <v>Sweden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Ecuador</v>
      </c>
      <c r="F37" s="9" t="str">
        <f ca="1">+WORLDCUP!BD61</f>
        <v>Paraguay</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Ecuador</v>
      </c>
      <c r="F38" s="9" t="str">
        <f ca="1">+WORLDCUP!BD61</f>
        <v>Paraguay</v>
      </c>
      <c r="G38" s="9" t="str">
        <f ca="1">+WORLDCUP!BD66</f>
        <v>Senegal</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Ecuador</v>
      </c>
      <c r="F39" s="9" t="str">
        <f ca="1">+WORLDCUP!BD61</f>
        <v>Paraguay</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Ecuador</v>
      </c>
      <c r="F40" s="9" t="str">
        <f ca="1">+WORLDCUP!BD61</f>
        <v>Paraguay</v>
      </c>
      <c r="G40" s="9" t="str">
        <f ca="1">+WORLDCUP!BD67</f>
        <v>Algeria</v>
      </c>
      <c r="H40" s="9" t="str">
        <f ca="1">+WORLDCUP!BD63</f>
        <v>Sweden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Ecuador</v>
      </c>
      <c r="F41" s="9" t="str">
        <f ca="1">+WORLDCUP!BD61</f>
        <v>Paraguay</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Saudi Arabia</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Saudi Arabia</v>
      </c>
      <c r="H43" s="9" t="str">
        <f ca="1">+WORLDCUP!BD63</f>
        <v>Sweden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Ecuador</v>
      </c>
      <c r="F44" s="9" t="str">
        <f ca="1">+WORLDCUP!BD61</f>
        <v>Paraguay</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Ecuador</v>
      </c>
      <c r="F45" s="9" t="str">
        <f ca="1">+WORLDCUP!BD61</f>
        <v>Paraguay</v>
      </c>
      <c r="G45" s="9" t="str">
        <f ca="1">+WORLDCUP!BD65</f>
        <v>Saudi Arabia</v>
      </c>
      <c r="H45" s="9" t="str">
        <f ca="1">+WORLDCUP!BD63</f>
        <v>Sweden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Saudi Arabia</v>
      </c>
      <c r="H46" s="9" t="str">
        <f ca="1">+WORLDCUP!BD63</f>
        <v>Sweden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Bosnia and Herzegovina</v>
      </c>
      <c r="F51" s="9" t="str">
        <f ca="1">+WORLDCUP!BD63</f>
        <v>Sweden</v>
      </c>
      <c r="G51" s="9" t="str">
        <f ca="1">+WORLDCUP!BD65</f>
        <v>Saudi Arabia</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Iran</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Bosnia and Herzegovina</v>
      </c>
      <c r="F53" s="9" t="str">
        <f ca="1">+WORLDCUP!BD63</f>
        <v>Sweden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Bosnia and Herzegovina</v>
      </c>
      <c r="F54" s="9" t="str">
        <f ca="1">+WORLDCUP!BD63</f>
        <v>Sweden</v>
      </c>
      <c r="G54" s="9" t="str">
        <f ca="1">+WORLDCUP!BD65</f>
        <v>Saudi Arabia</v>
      </c>
      <c r="H54" s="9" t="str">
        <f ca="1">+WORLDCUP!BD64</f>
        <v>Iran</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Senegal</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Paraguay</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Paraguay</v>
      </c>
      <c r="G59" s="9" t="str">
        <f ca="1">+WORLDCUP!BD66</f>
        <v>Senegal</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Paraguay</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Paraguay</v>
      </c>
      <c r="G61" s="9" t="str">
        <f ca="1">+WORLDCUP!BD67</f>
        <v>Algeria</v>
      </c>
      <c r="H61" s="9" t="str">
        <f ca="1">+WORLDCUP!BD63</f>
        <v>Sweden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Bosnia and Herzegovina</v>
      </c>
      <c r="F64" s="9" t="str">
        <f ca="1">+WORLDCUP!BD61</f>
        <v>Paraguay</v>
      </c>
      <c r="G64" s="9" t="str">
        <f ca="1">+WORLDCUP!BD65</f>
        <v>Saudi Arabia</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Iran</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Bosnia and Herzegovina</v>
      </c>
      <c r="F66" s="9" t="str">
        <f ca="1">+WORLDCUP!BD61</f>
        <v>Paraguay</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Bosnia and Herzegovina</v>
      </c>
      <c r="F67" s="9" t="str">
        <f ca="1">+WORLDCUP!BD61</f>
        <v>Paraguay</v>
      </c>
      <c r="G67" s="9" t="str">
        <f ca="1">+WORLDCUP!BD65</f>
        <v>Saudi Arabia</v>
      </c>
      <c r="H67" s="9" t="str">
        <f ca="1">+WORLDCUP!BD64</f>
        <v>Iran</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Bosnia and Herzegovina</v>
      </c>
      <c r="F68" s="9" t="str">
        <f ca="1">+WORLDCUP!BD61</f>
        <v>Paraguay</v>
      </c>
      <c r="G68" s="9" t="str">
        <f ca="1">+WORLDCUP!BD66</f>
        <v>Senegal</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Bosnia and Herzegovina</v>
      </c>
      <c r="F69" s="9" t="str">
        <f ca="1">+WORLDCUP!BD61</f>
        <v>Paraguay</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Paraguay</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Bosnia and Herzegovina</v>
      </c>
      <c r="F71" s="9" t="str">
        <f ca="1">+WORLDCUP!BD61</f>
        <v>Paraguay</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Bosnia and Herzegovina</v>
      </c>
      <c r="F72" s="9" t="str">
        <f ca="1">+WORLDCUP!BD61</f>
        <v>Paraguay</v>
      </c>
      <c r="G72" s="9" t="str">
        <f ca="1">+WORLDCUP!BD65</f>
        <v>Saudi Arabia</v>
      </c>
      <c r="H72" s="9" t="str">
        <f ca="1">+WORLDCUP!BD63</f>
        <v>Sweden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Iran</v>
      </c>
      <c r="E73" s="9" t="str">
        <f ca="1">+WORLDCUP!BD59</f>
        <v>Bosnia and Herzegovina</v>
      </c>
      <c r="F73" s="9" t="str">
        <f ca="1">+WORLDCUP!BD61</f>
        <v>Paraguay</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Iran</v>
      </c>
      <c r="E74" s="9" t="str">
        <f ca="1">+WORLDCUP!BD59</f>
        <v>Bosnia and Herzegovina</v>
      </c>
      <c r="F74" s="9" t="str">
        <f ca="1">+WORLDCUP!BD61</f>
        <v>Paraguay</v>
      </c>
      <c r="G74" s="9" t="str">
        <f ca="1">+WORLDCUP!BD66</f>
        <v>Senegal</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Iran</v>
      </c>
      <c r="E75" s="9" t="str">
        <f ca="1">+WORLDCUP!BD59</f>
        <v>Bosnia and Herzegovina</v>
      </c>
      <c r="F75" s="9" t="str">
        <f ca="1">+WORLDCUP!BD61</f>
        <v>Paraguay</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Iran</v>
      </c>
      <c r="E76" s="9" t="str">
        <f ca="1">+WORLDCUP!BD59</f>
        <v>Bosnia and Herzegovina</v>
      </c>
      <c r="F76" s="9" t="str">
        <f ca="1">+WORLDCUP!BD61</f>
        <v>Paraguay</v>
      </c>
      <c r="G76" s="9" t="str">
        <f ca="1">+WORLDCUP!BD67</f>
        <v>Algeria</v>
      </c>
      <c r="H76" s="9" t="str">
        <f ca="1">+WORLDCUP!BD63</f>
        <v>Sweden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Iran</v>
      </c>
      <c r="E77" s="9" t="str">
        <f ca="1">+WORLDCUP!BD59</f>
        <v>Bosnia and Herzegovina</v>
      </c>
      <c r="F77" s="9" t="str">
        <f ca="1">+WORLDCUP!BD61</f>
        <v>Paraguay</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Paraguay</v>
      </c>
      <c r="G78" s="9" t="str">
        <f ca="1">+WORLDCUP!BD67</f>
        <v>Algeria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Paraguay</v>
      </c>
      <c r="G79" s="9" t="str">
        <f ca="1">+WORLDCUP!BD67</f>
        <v>Algeria</v>
      </c>
      <c r="H79" s="9" t="str">
        <f ca="1">+WORLDCUP!BD63</f>
        <v>Sweden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Iran</v>
      </c>
      <c r="E80" s="9" t="str">
        <f ca="1">+WORLDCUP!BD59</f>
        <v>Bosnia and Herzegovina</v>
      </c>
      <c r="F80" s="9" t="str">
        <f ca="1">+WORLDCUP!BD61</f>
        <v>Paraguay</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Iran</v>
      </c>
      <c r="E81" s="9" t="str">
        <f ca="1">+WORLDCUP!BD59</f>
        <v>Bosnia and Herzegovina</v>
      </c>
      <c r="F81" s="9" t="str">
        <f ca="1">+WORLDCUP!BD61</f>
        <v>Paraguay</v>
      </c>
      <c r="G81" s="9" t="str">
        <f ca="1">+WORLDCUP!BD65</f>
        <v>Saudi Arabia</v>
      </c>
      <c r="H81" s="9" t="str">
        <f ca="1">+WORLDCUP!BD63</f>
        <v>Sweden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Paraguay</v>
      </c>
      <c r="G82" s="9" t="str">
        <f ca="1">+WORLDCUP!BD67</f>
        <v>Algeria</v>
      </c>
      <c r="H82" s="9" t="str">
        <f ca="1">+WORLDCUP!BD63</f>
        <v>Sweden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Sweden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Sweden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Paraguay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Saudi Arabia</v>
      </c>
      <c r="H130" s="9" t="str">
        <f ca="1">+WORLDCUP!BD63</f>
        <v>Sweden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Iran</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Iran</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Iran</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Ecuador</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Paraguay</v>
      </c>
      <c r="G148" s="9" t="str">
        <f ca="1">+WORLDCUP!BD66</f>
        <v>Senegal</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1</v>
      </c>
      <c r="C149" s="9" t="str">
        <f ca="1">+WORLDCUP!BD60</f>
        <v>Scotland</v>
      </c>
      <c r="D149" s="9" t="str">
        <f ca="1">+WORLDCUP!BD67</f>
        <v>Algeria</v>
      </c>
      <c r="E149" s="9" t="str">
        <f ca="1">+WORLDCUP!BD59</f>
        <v>Bosnia and Herzegovina</v>
      </c>
      <c r="F149" s="9" t="str">
        <f ca="1">+WORLDCUP!BD61</f>
        <v>Paraguay</v>
      </c>
      <c r="G149" s="9" t="str">
        <f ca="1">+WORLDCUP!BD62</f>
        <v>Ecuador</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Ecuador</v>
      </c>
      <c r="H150" s="9" t="str">
        <f ca="1">+WORLDCUP!BD63</f>
        <v>Sweden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Paraguay</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Sweden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Paraguay</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Paraguay</v>
      </c>
      <c r="G155" s="9" t="str">
        <f ca="1">+WORLDCUP!BD65</f>
        <v>Saudi Arabia</v>
      </c>
      <c r="H155" s="9" t="str">
        <f ca="1">+WORLDCUP!BD63</f>
        <v>Sweden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Sweden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Ecuador</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Sweden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Ecuador</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Ecuador</v>
      </c>
      <c r="H161" s="9" t="str">
        <f ca="1">+WORLDCUP!BD63</f>
        <v>Sweden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Sweden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Saudi Arabia</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Saudi Arabia</v>
      </c>
      <c r="H164" s="9" t="str">
        <f ca="1">+WORLDCUP!BD63</f>
        <v>Sweden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Paraguay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Saudi Arabia</v>
      </c>
      <c r="H166" s="9" t="str">
        <f ca="1">+WORLDCUP!BD63</f>
        <v>Sweden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Sweden</v>
      </c>
      <c r="G167" s="9" t="str">
        <f ca="1">+WORLDCUP!BD58</f>
        <v>South Africa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Senegal</v>
      </c>
      <c r="F168" s="9" t="str">
        <f ca="1">+WORLDCUP!BD58</f>
        <v>South Africa</v>
      </c>
      <c r="G168" s="9" t="str">
        <f ca="1">+WORLDCUP!BD65</f>
        <v>Saudi Arabia</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Senegal</v>
      </c>
      <c r="F169" s="9" t="str">
        <f ca="1">+WORLDCUP!BD63</f>
        <v>Sweden</v>
      </c>
      <c r="G169" s="9" t="str">
        <f ca="1">+WORLDCUP!BD58</f>
        <v>South Africa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Senegal</v>
      </c>
      <c r="F170" s="9" t="str">
        <f ca="1">+WORLDCUP!BD63</f>
        <v>Sweden</v>
      </c>
      <c r="G170" s="9" t="str">
        <f ca="1">+WORLDCUP!BD58</f>
        <v>South Africa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Iran</v>
      </c>
      <c r="E171" s="9" t="str">
        <f ca="1">+WORLDCUP!BD67</f>
        <v>Algeria</v>
      </c>
      <c r="F171" s="9" t="str">
        <f ca="1">+WORLDCUP!BD63</f>
        <v>Sweden</v>
      </c>
      <c r="G171" s="9" t="str">
        <f ca="1">+WORLDCUP!BD58</f>
        <v>South Africa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Iran</v>
      </c>
      <c r="E172" s="9" t="str">
        <f ca="1">+WORLDCUP!BD66</f>
        <v>Senegal</v>
      </c>
      <c r="F172" s="9" t="str">
        <f ca="1">+WORLDCUP!BD63</f>
        <v>Sweden</v>
      </c>
      <c r="G172" s="9" t="str">
        <f ca="1">+WORLDCUP!BD58</f>
        <v>South Africa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Iran</v>
      </c>
      <c r="E173" s="9" t="str">
        <f ca="1">+WORLDCUP!BD67</f>
        <v>Algeria</v>
      </c>
      <c r="F173" s="9" t="str">
        <f ca="1">+WORLDCUP!BD63</f>
        <v>Sweden</v>
      </c>
      <c r="G173" s="9" t="str">
        <f ca="1">+WORLDCUP!BD58</f>
        <v>South Africa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Iran</v>
      </c>
      <c r="E174" s="9" t="str">
        <f ca="1">+WORLDCUP!BD67</f>
        <v>Algeria</v>
      </c>
      <c r="F174" s="9" t="str">
        <f ca="1">+WORLDCUP!BD63</f>
        <v>Sweden</v>
      </c>
      <c r="G174" s="9" t="str">
        <f ca="1">+WORLDCUP!BD58</f>
        <v>South Africa</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Paraguay</v>
      </c>
      <c r="G175" s="9" t="str">
        <f ca="1">+WORLDCUP!BD58</f>
        <v>South Africa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Paraguay</v>
      </c>
      <c r="G176" s="9" t="str">
        <f ca="1">+WORLDCUP!BD58</f>
        <v>South Africa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Paraguay</v>
      </c>
      <c r="G177" s="9" t="str">
        <f ca="1">+WORLDCUP!BD58</f>
        <v>South Africa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Paraguay</v>
      </c>
      <c r="G178" s="9" t="str">
        <f ca="1">+WORLDCUP!BD58</f>
        <v>South Africa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Paraguay</v>
      </c>
      <c r="G179" s="9" t="str">
        <f ca="1">+WORLDCUP!BD58</f>
        <v>South Africa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Paraguay</v>
      </c>
      <c r="G180" s="9" t="str">
        <f ca="1">+WORLDCUP!BD58</f>
        <v>South Africa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Paraguay</v>
      </c>
      <c r="G181" s="9" t="str">
        <f ca="1">+WORLDCUP!BD58</f>
        <v>South Africa</v>
      </c>
      <c r="H181" s="9" t="str">
        <f ca="1">+WORLDCUP!BD63</f>
        <v>Sweden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Senegal</v>
      </c>
      <c r="F182" s="9" t="str">
        <f ca="1">+WORLDCUP!BD61</f>
        <v>Paraguay</v>
      </c>
      <c r="G182" s="9" t="str">
        <f ca="1">+WORLDCUP!BD58</f>
        <v>South Africa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Senegal</v>
      </c>
      <c r="F183" s="9" t="str">
        <f ca="1">+WORLDCUP!BD61</f>
        <v>Paraguay</v>
      </c>
      <c r="G183" s="9" t="str">
        <f ca="1">+WORLDCUP!BD58</f>
        <v>South Africa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Iran</v>
      </c>
      <c r="E184" s="9" t="str">
        <f ca="1">+WORLDCUP!BD67</f>
        <v>Algeria</v>
      </c>
      <c r="F184" s="9" t="str">
        <f ca="1">+WORLDCUP!BD61</f>
        <v>Paraguay</v>
      </c>
      <c r="G184" s="9" t="str">
        <f ca="1">+WORLDCUP!BD58</f>
        <v>South Africa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Iran</v>
      </c>
      <c r="E185" s="9" t="str">
        <f ca="1">+WORLDCUP!BD66</f>
        <v>Senegal</v>
      </c>
      <c r="F185" s="9" t="str">
        <f ca="1">+WORLDCUP!BD61</f>
        <v>Paraguay</v>
      </c>
      <c r="G185" s="9" t="str">
        <f ca="1">+WORLDCUP!BD58</f>
        <v>South Africa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Iran</v>
      </c>
      <c r="E186" s="9" t="str">
        <f ca="1">+WORLDCUP!BD67</f>
        <v>Algeria</v>
      </c>
      <c r="F186" s="9" t="str">
        <f ca="1">+WORLDCUP!BD61</f>
        <v>Paraguay</v>
      </c>
      <c r="G186" s="9" t="str">
        <f ca="1">+WORLDCUP!BD58</f>
        <v>South Africa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Iran</v>
      </c>
      <c r="E187" s="9" t="str">
        <f ca="1">+WORLDCUP!BD67</f>
        <v>Algeria</v>
      </c>
      <c r="F187" s="9" t="str">
        <f ca="1">+WORLDCUP!BD61</f>
        <v>Paraguay</v>
      </c>
      <c r="G187" s="9" t="str">
        <f ca="1">+WORLDCUP!BD58</f>
        <v>South Africa</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Senegal</v>
      </c>
      <c r="F188" s="9" t="str">
        <f ca="1">+WORLDCUP!BD61</f>
        <v>Paraguay</v>
      </c>
      <c r="G188" s="9" t="str">
        <f ca="1">+WORLDCUP!BD58</f>
        <v>South Africa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Ecuador</v>
      </c>
      <c r="F189" s="9" t="str">
        <f ca="1">+WORLDCUP!BD61</f>
        <v>Paraguay</v>
      </c>
      <c r="G189" s="9" t="str">
        <f ca="1">+WORLDCUP!BD58</f>
        <v>South Africa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Senegal</v>
      </c>
      <c r="F190" s="9" t="str">
        <f ca="1">+WORLDCUP!BD61</f>
        <v>Paraguay</v>
      </c>
      <c r="G190" s="9" t="str">
        <f ca="1">+WORLDCUP!BD58</f>
        <v>South Africa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Ecuador</v>
      </c>
      <c r="F191" s="9" t="str">
        <f ca="1">+WORLDCUP!BD61</f>
        <v>Paraguay</v>
      </c>
      <c r="G191" s="9" t="str">
        <f ca="1">+WORLDCUP!BD58</f>
        <v>South Africa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Ecuador</v>
      </c>
      <c r="F192" s="9" t="str">
        <f ca="1">+WORLDCUP!BD61</f>
        <v>Paraguay</v>
      </c>
      <c r="G192" s="9" t="str">
        <f ca="1">+WORLDCUP!BD58</f>
        <v>South Africa</v>
      </c>
      <c r="H192" s="9" t="str">
        <f ca="1">+WORLDCUP!BD63</f>
        <v>Sweden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Iran</v>
      </c>
      <c r="E193" s="9" t="str">
        <f ca="1">+WORLDCUP!BD67</f>
        <v>Algeria</v>
      </c>
      <c r="F193" s="9" t="str">
        <f ca="1">+WORLDCUP!BD61</f>
        <v>Paraguay</v>
      </c>
      <c r="G193" s="9" t="str">
        <f ca="1">+WORLDCUP!BD58</f>
        <v>South Africa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Iran</v>
      </c>
      <c r="E194" s="9" t="str">
        <f ca="1">+WORLDCUP!BD66</f>
        <v>Senegal</v>
      </c>
      <c r="F194" s="9" t="str">
        <f ca="1">+WORLDCUP!BD61</f>
        <v>Paraguay</v>
      </c>
      <c r="G194" s="9" t="str">
        <f ca="1">+WORLDCUP!BD58</f>
        <v>South Africa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Iran</v>
      </c>
      <c r="E195" s="9" t="str">
        <f ca="1">+WORLDCUP!BD67</f>
        <v>Algeria</v>
      </c>
      <c r="F195" s="9" t="str">
        <f ca="1">+WORLDCUP!BD61</f>
        <v>Paraguay</v>
      </c>
      <c r="G195" s="9" t="str">
        <f ca="1">+WORLDCUP!BD58</f>
        <v>South Africa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Iran</v>
      </c>
      <c r="E196" s="9" t="str">
        <f ca="1">+WORLDCUP!BD67</f>
        <v>Algeria</v>
      </c>
      <c r="F196" s="9" t="str">
        <f ca="1">+WORLDCUP!BD61</f>
        <v>Paraguay</v>
      </c>
      <c r="G196" s="9" t="str">
        <f ca="1">+WORLDCUP!BD58</f>
        <v>South Africa</v>
      </c>
      <c r="H196" s="9" t="str">
        <f ca="1">+WORLDCUP!BD63</f>
        <v>Sweden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Ecuador</v>
      </c>
      <c r="F197" s="9" t="str">
        <f ca="1">+WORLDCUP!BD61</f>
        <v>Paraguay</v>
      </c>
      <c r="G197" s="9" t="str">
        <f ca="1">+WORLDCUP!BD58</f>
        <v>South Africa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Paraguay</v>
      </c>
      <c r="G198" s="9" t="str">
        <f ca="1">+WORLDCUP!BD58</f>
        <v>South Africa</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Paraguay</v>
      </c>
      <c r="G199" s="9" t="str">
        <f ca="1">+WORLDCUP!BD58</f>
        <v>South Africa</v>
      </c>
      <c r="H199" s="9" t="str">
        <f ca="1">+WORLDCUP!BD63</f>
        <v>Sweden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Ecuador</v>
      </c>
      <c r="F200" s="9" t="str">
        <f ca="1">+WORLDCUP!BD61</f>
        <v>Paraguay</v>
      </c>
      <c r="G200" s="9" t="str">
        <f ca="1">+WORLDCUP!BD58</f>
        <v>South Africa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Ecuador</v>
      </c>
      <c r="F201" s="9" t="str">
        <f ca="1">+WORLDCUP!BD61</f>
        <v>Paraguay</v>
      </c>
      <c r="G201" s="9" t="str">
        <f ca="1">+WORLDCUP!BD58</f>
        <v>South Africa</v>
      </c>
      <c r="H201" s="9" t="str">
        <f ca="1">+WORLDCUP!BD63</f>
        <v>Sweden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Paraguay</v>
      </c>
      <c r="G202" s="9" t="str">
        <f ca="1">+WORLDCUP!BD58</f>
        <v>South Africa</v>
      </c>
      <c r="H202" s="9" t="str">
        <f ca="1">+WORLDCUP!BD63</f>
        <v>Sweden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Africa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Africa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South Africa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South Africa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South Africa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South Africa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South Africa</v>
      </c>
      <c r="H209" s="9" t="str">
        <f ca="1">+WORLDCUP!BD63</f>
        <v>Sweden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Senegal</v>
      </c>
      <c r="F210" s="9" t="str">
        <f ca="1">+WORLDCUP!BD60</f>
        <v>Scotland</v>
      </c>
      <c r="G210" s="9" t="str">
        <f ca="1">+WORLDCUP!BD58</f>
        <v>South Africa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Senegal</v>
      </c>
      <c r="F211" s="9" t="str">
        <f ca="1">+WORLDCUP!BD60</f>
        <v>Scotland</v>
      </c>
      <c r="G211" s="9" t="str">
        <f ca="1">+WORLDCUP!BD58</f>
        <v>South Africa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Iran</v>
      </c>
      <c r="E212" s="9" t="str">
        <f ca="1">+WORLDCUP!BD67</f>
        <v>Algeria</v>
      </c>
      <c r="F212" s="9" t="str">
        <f ca="1">+WORLDCUP!BD60</f>
        <v>Scotland</v>
      </c>
      <c r="G212" s="9" t="str">
        <f ca="1">+WORLDCUP!BD58</f>
        <v>South Africa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Iran</v>
      </c>
      <c r="E213" s="9" t="str">
        <f ca="1">+WORLDCUP!BD66</f>
        <v>Senegal</v>
      </c>
      <c r="F213" s="9" t="str">
        <f ca="1">+WORLDCUP!BD60</f>
        <v>Scotland</v>
      </c>
      <c r="G213" s="9" t="str">
        <f ca="1">+WORLDCUP!BD58</f>
        <v>South Africa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Iran</v>
      </c>
      <c r="E214" s="9" t="str">
        <f ca="1">+WORLDCUP!BD67</f>
        <v>Algeria</v>
      </c>
      <c r="F214" s="9" t="str">
        <f ca="1">+WORLDCUP!BD60</f>
        <v>Scotland</v>
      </c>
      <c r="G214" s="9" t="str">
        <f ca="1">+WORLDCUP!BD58</f>
        <v>South Africa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Iran</v>
      </c>
      <c r="E215" s="9" t="str">
        <f ca="1">+WORLDCUP!BD67</f>
        <v>Algeria</v>
      </c>
      <c r="F215" s="9" t="str">
        <f ca="1">+WORLDCUP!BD60</f>
        <v>Scotland</v>
      </c>
      <c r="G215" s="9" t="str">
        <f ca="1">+WORLDCUP!BD58</f>
        <v>South Africa</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Senegal</v>
      </c>
      <c r="F216" s="9" t="str">
        <f ca="1">+WORLDCUP!BD60</f>
        <v>Scotland</v>
      </c>
      <c r="G216" s="9" t="str">
        <f ca="1">+WORLDCUP!BD58</f>
        <v>South Africa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Ecuador</v>
      </c>
      <c r="F217" s="9" t="str">
        <f ca="1">+WORLDCUP!BD60</f>
        <v>Scotland</v>
      </c>
      <c r="G217" s="9" t="str">
        <f ca="1">+WORLDCUP!BD58</f>
        <v>South Africa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Senegal</v>
      </c>
      <c r="F218" s="9" t="str">
        <f ca="1">+WORLDCUP!BD60</f>
        <v>Scotland</v>
      </c>
      <c r="G218" s="9" t="str">
        <f ca="1">+WORLDCUP!BD58</f>
        <v>South Africa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Ecuador</v>
      </c>
      <c r="F219" s="9" t="str">
        <f ca="1">+WORLDCUP!BD60</f>
        <v>Scotland</v>
      </c>
      <c r="G219" s="9" t="str">
        <f ca="1">+WORLDCUP!BD58</f>
        <v>South Africa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Ecuador</v>
      </c>
      <c r="F220" s="9" t="str">
        <f ca="1">+WORLDCUP!BD60</f>
        <v>Scotland</v>
      </c>
      <c r="G220" s="9" t="str">
        <f ca="1">+WORLDCUP!BD58</f>
        <v>South Africa</v>
      </c>
      <c r="H220" s="9" t="str">
        <f ca="1">+WORLDCUP!BD63</f>
        <v>Sweden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Iran</v>
      </c>
      <c r="E221" s="9" t="str">
        <f ca="1">+WORLDCUP!BD67</f>
        <v>Algeria</v>
      </c>
      <c r="F221" s="9" t="str">
        <f ca="1">+WORLDCUP!BD60</f>
        <v>Scotland</v>
      </c>
      <c r="G221" s="9" t="str">
        <f ca="1">+WORLDCUP!BD58</f>
        <v>South Africa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Iran</v>
      </c>
      <c r="E222" s="9" t="str">
        <f ca="1">+WORLDCUP!BD66</f>
        <v>Senegal</v>
      </c>
      <c r="F222" s="9" t="str">
        <f ca="1">+WORLDCUP!BD60</f>
        <v>Scotland</v>
      </c>
      <c r="G222" s="9" t="str">
        <f ca="1">+WORLDCUP!BD58</f>
        <v>South Africa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Iran</v>
      </c>
      <c r="E223" s="9" t="str">
        <f ca="1">+WORLDCUP!BD67</f>
        <v>Algeria</v>
      </c>
      <c r="F223" s="9" t="str">
        <f ca="1">+WORLDCUP!BD60</f>
        <v>Scotland</v>
      </c>
      <c r="G223" s="9" t="str">
        <f ca="1">+WORLDCUP!BD58</f>
        <v>South Africa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Iran</v>
      </c>
      <c r="E224" s="9" t="str">
        <f ca="1">+WORLDCUP!BD67</f>
        <v>Algeria</v>
      </c>
      <c r="F224" s="9" t="str">
        <f ca="1">+WORLDCUP!BD60</f>
        <v>Scotland</v>
      </c>
      <c r="G224" s="9" t="str">
        <f ca="1">+WORLDCUP!BD58</f>
        <v>South Africa</v>
      </c>
      <c r="H224" s="9" t="str">
        <f ca="1">+WORLDCUP!BD63</f>
        <v>Sweden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Ecuador</v>
      </c>
      <c r="F225" s="9" t="str">
        <f ca="1">+WORLDCUP!BD60</f>
        <v>Scotland</v>
      </c>
      <c r="G225" s="9" t="str">
        <f ca="1">+WORLDCUP!BD58</f>
        <v>South Africa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South Africa</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South Africa</v>
      </c>
      <c r="H227" s="9" t="str">
        <f ca="1">+WORLDCUP!BD63</f>
        <v>Sweden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Ecuador</v>
      </c>
      <c r="F228" s="9" t="str">
        <f ca="1">+WORLDCUP!BD60</f>
        <v>Scotland</v>
      </c>
      <c r="G228" s="9" t="str">
        <f ca="1">+WORLDCUP!BD58</f>
        <v>South Africa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Ecuador</v>
      </c>
      <c r="F229" s="9" t="str">
        <f ca="1">+WORLDCUP!BD60</f>
        <v>Scotland</v>
      </c>
      <c r="G229" s="9" t="str">
        <f ca="1">+WORLDCUP!BD58</f>
        <v>South Africa</v>
      </c>
      <c r="H229" s="9" t="str">
        <f ca="1">+WORLDCUP!BD63</f>
        <v>Sweden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South Africa</v>
      </c>
      <c r="H230" s="9" t="str">
        <f ca="1">+WORLDCUP!BD63</f>
        <v>Sweden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Africa</v>
      </c>
      <c r="H231" s="9" t="str">
        <f ca="1">+WORLDCUP!BD61</f>
        <v>Paraguay</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South Africa</v>
      </c>
      <c r="H232" s="9" t="str">
        <f ca="1">+WORLDCUP!BD61</f>
        <v>Paraguay</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South Africa</v>
      </c>
      <c r="H233" s="9" t="str">
        <f ca="1">+WORLDCUP!BD61</f>
        <v>Paraguay</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South Africa</v>
      </c>
      <c r="H234" s="9" t="str">
        <f ca="1">+WORLDCUP!BD61</f>
        <v>Paraguay</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South Africa</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South Africa</v>
      </c>
      <c r="H236" s="9" t="str">
        <f ca="1">+WORLDCUP!BD61</f>
        <v>Paraguay</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Paraguay</v>
      </c>
      <c r="G237" s="9" t="str">
        <f ca="1">+WORLDCUP!BD58</f>
        <v>South Africa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Africa</v>
      </c>
      <c r="H238" s="9" t="str">
        <f ca="1">+WORLDCUP!BD61</f>
        <v>Paraguay</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South Africa</v>
      </c>
      <c r="H239" s="9" t="str">
        <f ca="1">+WORLDCUP!BD61</f>
        <v>Paraguay</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Africa</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Africa</v>
      </c>
      <c r="H241" s="9" t="str">
        <f ca="1">+WORLDCUP!BD61</f>
        <v>Paraguay</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South Africa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Paraguay</v>
      </c>
      <c r="G243" s="9" t="str">
        <f ca="1">+WORLDCUP!BD58</f>
        <v>South Africa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South Africa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South Africa</v>
      </c>
      <c r="H245" s="9" t="str">
        <f ca="1">+WORLDCUP!BD63</f>
        <v>Sweden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Scotland</v>
      </c>
      <c r="G246" s="9" t="str">
        <f ca="1">+WORLDCUP!BD58</f>
        <v>South Africa</v>
      </c>
      <c r="H246" s="9" t="str">
        <f ca="1">+WORLDCUP!BD61</f>
        <v>Paraguay</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South Africa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South Africa</v>
      </c>
      <c r="H248" s="9" t="str">
        <f ca="1">+WORLDCUP!BD63</f>
        <v>Sweden</v>
      </c>
      <c r="I248" s="9" t="str">
        <f ca="1">+WORLDCUP!BD61</f>
        <v>Paraguay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Scotland</v>
      </c>
      <c r="G249" s="9" t="str">
        <f ca="1">+WORLDCUP!BD58</f>
        <v>South Africa</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Scotland</v>
      </c>
      <c r="G250" s="9" t="str">
        <f ca="1">+WORLDCUP!BD58</f>
        <v>South Africa</v>
      </c>
      <c r="H250" s="9" t="str">
        <f ca="1">+WORLDCUP!BD61</f>
        <v>Paraguay</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South Africa</v>
      </c>
      <c r="H251" s="9" t="str">
        <f ca="1">+WORLDCUP!BD63</f>
        <v>Sweden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Senegal</v>
      </c>
      <c r="F252" s="9" t="str">
        <f ca="1">+WORLDCUP!BD60</f>
        <v>Scotland</v>
      </c>
      <c r="G252" s="9" t="str">
        <f ca="1">+WORLDCUP!BD58</f>
        <v>South Africa</v>
      </c>
      <c r="H252" s="9" t="str">
        <f ca="1">+WORLDCUP!BD61</f>
        <v>Paraguay</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Ecuador</v>
      </c>
      <c r="F253" s="9" t="str">
        <f ca="1">+WORLDCUP!BD60</f>
        <v>Scotland</v>
      </c>
      <c r="G253" s="9" t="str">
        <f ca="1">+WORLDCUP!BD58</f>
        <v>South Africa</v>
      </c>
      <c r="H253" s="9" t="str">
        <f ca="1">+WORLDCUP!BD61</f>
        <v>Paraguay</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Senegal</v>
      </c>
      <c r="F254" s="9" t="str">
        <f ca="1">+WORLDCUP!BD60</f>
        <v>Scotland</v>
      </c>
      <c r="G254" s="9" t="str">
        <f ca="1">+WORLDCUP!BD58</f>
        <v>South Africa</v>
      </c>
      <c r="H254" s="9" t="str">
        <f ca="1">+WORLDCUP!BD61</f>
        <v>Paraguay</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Ecuador</v>
      </c>
      <c r="F255" s="9" t="str">
        <f ca="1">+WORLDCUP!BD60</f>
        <v>Scotland</v>
      </c>
      <c r="G255" s="9" t="str">
        <f ca="1">+WORLDCUP!BD58</f>
        <v>South Africa</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Ecuador</v>
      </c>
      <c r="F256" s="9" t="str">
        <f ca="1">+WORLDCUP!BD60</f>
        <v>Scotland</v>
      </c>
      <c r="G256" s="9" t="str">
        <f ca="1">+WORLDCUP!BD58</f>
        <v>South Africa</v>
      </c>
      <c r="H256" s="9" t="str">
        <f ca="1">+WORLDCUP!BD61</f>
        <v>Paraguay</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Iran</v>
      </c>
      <c r="E257" s="9" t="str">
        <f ca="1">+WORLDCUP!BD67</f>
        <v>Algeria</v>
      </c>
      <c r="F257" s="9" t="str">
        <f ca="1">+WORLDCUP!BD60</f>
        <v>Scotland</v>
      </c>
      <c r="G257" s="9" t="str">
        <f ca="1">+WORLDCUP!BD58</f>
        <v>South Africa</v>
      </c>
      <c r="H257" s="9" t="str">
        <f ca="1">+WORLDCUP!BD61</f>
        <v>Paraguay</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Iran</v>
      </c>
      <c r="E258" s="9" t="str">
        <f ca="1">+WORLDCUP!BD66</f>
        <v>Senegal</v>
      </c>
      <c r="F258" s="9" t="str">
        <f ca="1">+WORLDCUP!BD60</f>
        <v>Scotland</v>
      </c>
      <c r="G258" s="9" t="str">
        <f ca="1">+WORLDCUP!BD58</f>
        <v>South Africa</v>
      </c>
      <c r="H258" s="9" t="str">
        <f ca="1">+WORLDCUP!BD61</f>
        <v>Paraguay</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Iran</v>
      </c>
      <c r="E259" s="9" t="str">
        <f ca="1">+WORLDCUP!BD67</f>
        <v>Algeria</v>
      </c>
      <c r="F259" s="9" t="str">
        <f ca="1">+WORLDCUP!BD60</f>
        <v>Scotland</v>
      </c>
      <c r="G259" s="9" t="str">
        <f ca="1">+WORLDCUP!BD58</f>
        <v>South Africa</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Iran</v>
      </c>
      <c r="E260" s="9" t="str">
        <f ca="1">+WORLDCUP!BD67</f>
        <v>Algeria</v>
      </c>
      <c r="F260" s="9" t="str">
        <f ca="1">+WORLDCUP!BD60</f>
        <v>Scotland</v>
      </c>
      <c r="G260" s="9" t="str">
        <f ca="1">+WORLDCUP!BD58</f>
        <v>South Africa</v>
      </c>
      <c r="H260" s="9" t="str">
        <f ca="1">+WORLDCUP!BD61</f>
        <v>Paraguay</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Ecuador</v>
      </c>
      <c r="F261" s="9" t="str">
        <f ca="1">+WORLDCUP!BD60</f>
        <v>Scotland</v>
      </c>
      <c r="G261" s="9" t="str">
        <f ca="1">+WORLDCUP!BD58</f>
        <v>South Africa</v>
      </c>
      <c r="H261" s="9" t="str">
        <f ca="1">+WORLDCUP!BD61</f>
        <v>Paraguay</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South Africa</v>
      </c>
      <c r="H262" s="9" t="str">
        <f ca="1">+WORLDCUP!BD61</f>
        <v>Paraguay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South Africa</v>
      </c>
      <c r="H263" s="9" t="str">
        <f ca="1">+WORLDCUP!BD61</f>
        <v>Paraguay</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Ecuador</v>
      </c>
      <c r="F264" s="9" t="str">
        <f ca="1">+WORLDCUP!BD60</f>
        <v>Scotland</v>
      </c>
      <c r="G264" s="9" t="str">
        <f ca="1">+WORLDCUP!BD58</f>
        <v>South Africa</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Ecuador</v>
      </c>
      <c r="F265" s="9" t="str">
        <f ca="1">+WORLDCUP!BD60</f>
        <v>Scotland</v>
      </c>
      <c r="G265" s="9" t="str">
        <f ca="1">+WORLDCUP!BD58</f>
        <v>South Africa</v>
      </c>
      <c r="H265" s="9" t="str">
        <f ca="1">+WORLDCUP!BD61</f>
        <v>Paraguay</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South Africa</v>
      </c>
      <c r="H266" s="9" t="str">
        <f ca="1">+WORLDCUP!BD61</f>
        <v>Paraguay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Paraguay</v>
      </c>
      <c r="G267" s="9" t="str">
        <f ca="1">+WORLDCUP!BD58</f>
        <v>South Africa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Paraguay</v>
      </c>
      <c r="G268" s="9" t="str">
        <f ca="1">+WORLDCUP!BD58</f>
        <v>South Africa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Paraguay</v>
      </c>
      <c r="G269" s="9" t="str">
        <f ca="1">+WORLDCUP!BD58</f>
        <v>South Africa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Paraguay</v>
      </c>
      <c r="G270" s="9" t="str">
        <f ca="1">+WORLDCUP!BD58</f>
        <v>South Africa</v>
      </c>
      <c r="H270" s="9" t="str">
        <f ca="1">+WORLDCUP!BD63</f>
        <v>Sweden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Sweden</v>
      </c>
      <c r="F271" s="9" t="str">
        <f ca="1">+WORLDCUP!BD60</f>
        <v>Scotland</v>
      </c>
      <c r="G271" s="9" t="str">
        <f ca="1">+WORLDCUP!BD58</f>
        <v>South Africa</v>
      </c>
      <c r="H271" s="9" t="str">
        <f ca="1">+WORLDCUP!BD61</f>
        <v>Paraguay</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Africa</v>
      </c>
      <c r="H272" s="9" t="str">
        <f ca="1">+WORLDCUP!BD61</f>
        <v>Paraguay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Ecuador</v>
      </c>
      <c r="F273" s="9" t="str">
        <f ca="1">+WORLDCUP!BD60</f>
        <v>Scotland</v>
      </c>
      <c r="G273" s="9" t="str">
        <f ca="1">+WORLDCUP!BD58</f>
        <v>South Africa</v>
      </c>
      <c r="H273" s="9" t="str">
        <f ca="1">+WORLDCUP!BD63</f>
        <v>Sweden</v>
      </c>
      <c r="I273" s="9" t="str">
        <f ca="1">+WORLDCUP!BD61</f>
        <v>Paraguay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Sweden</v>
      </c>
      <c r="F274" s="9" t="str">
        <f ca="1">+WORLDCUP!BD60</f>
        <v>Scotland</v>
      </c>
      <c r="G274" s="9" t="str">
        <f ca="1">+WORLDCUP!BD58</f>
        <v>South Africa</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Sweden</v>
      </c>
      <c r="F275" s="9" t="str">
        <f ca="1">+WORLDCUP!BD60</f>
        <v>Scotland</v>
      </c>
      <c r="G275" s="9" t="str">
        <f ca="1">+WORLDCUP!BD58</f>
        <v>South Africa</v>
      </c>
      <c r="H275" s="9" t="str">
        <f ca="1">+WORLDCUP!BD61</f>
        <v>Paraguay</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Ecuador</v>
      </c>
      <c r="F276" s="9" t="str">
        <f ca="1">+WORLDCUP!BD60</f>
        <v>Scotland</v>
      </c>
      <c r="G276" s="9" t="str">
        <f ca="1">+WORLDCUP!BD58</f>
        <v>South Africa</v>
      </c>
      <c r="H276" s="9" t="str">
        <f ca="1">+WORLDCUP!BD63</f>
        <v>Sweden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Ecuador</v>
      </c>
      <c r="F277" s="9" t="str">
        <f ca="1">+WORLDCUP!BD61</f>
        <v>Paraguay</v>
      </c>
      <c r="G277" s="9" t="str">
        <f ca="1">+WORLDCUP!BD58</f>
        <v>South Africa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South Africa</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South Africa</v>
      </c>
      <c r="H279" s="9" t="str">
        <f ca="1">+WORLDCUP!BD63</f>
        <v>Sweden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Ecuador</v>
      </c>
      <c r="F280" s="9" t="str">
        <f ca="1">+WORLDCUP!BD61</f>
        <v>Paraguay</v>
      </c>
      <c r="G280" s="9" t="str">
        <f ca="1">+WORLDCUP!BD58</f>
        <v>South Africa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Ecuador</v>
      </c>
      <c r="F281" s="9" t="str">
        <f ca="1">+WORLDCUP!BD61</f>
        <v>Paraguay</v>
      </c>
      <c r="G281" s="9" t="str">
        <f ca="1">+WORLDCUP!BD58</f>
        <v>South Africa</v>
      </c>
      <c r="H281" s="9" t="str">
        <f ca="1">+WORLDCUP!BD63</f>
        <v>Sweden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South Africa</v>
      </c>
      <c r="H282" s="9" t="str">
        <f ca="1">+WORLDCUP!BD63</f>
        <v>Sweden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Scotland</v>
      </c>
      <c r="G283" s="9" t="str">
        <f ca="1">+WORLDCUP!BD58</f>
        <v>South Africa</v>
      </c>
      <c r="H283" s="9" t="str">
        <f ca="1">+WORLDCUP!BD61</f>
        <v>Paraguay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Ecuador</v>
      </c>
      <c r="F284" s="9" t="str">
        <f ca="1">+WORLDCUP!BD60</f>
        <v>Scotland</v>
      </c>
      <c r="G284" s="9" t="str">
        <f ca="1">+WORLDCUP!BD58</f>
        <v>South Africa</v>
      </c>
      <c r="H284" s="9" t="str">
        <f ca="1">+WORLDCUP!BD63</f>
        <v>Sweden</v>
      </c>
      <c r="I284" s="9" t="str">
        <f ca="1">+WORLDCUP!BD61</f>
        <v>Paraguay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South Africa</v>
      </c>
      <c r="H285" s="9" t="str">
        <f ca="1">+WORLDCUP!BD63</f>
        <v>Sweden</v>
      </c>
      <c r="I285" s="9" t="str">
        <f ca="1">+WORLDCUP!BD61</f>
        <v>Paraguay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Ecuador</v>
      </c>
      <c r="F286" s="9" t="str">
        <f ca="1">+WORLDCUP!BD60</f>
        <v>Scotland</v>
      </c>
      <c r="G286" s="9" t="str">
        <f ca="1">+WORLDCUP!BD58</f>
        <v>South Africa</v>
      </c>
      <c r="H286" s="9" t="str">
        <f ca="1">+WORLDCUP!BD63</f>
        <v>Sweden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Africa</v>
      </c>
      <c r="G287" s="9" t="str">
        <f ca="1">+WORLDCUP!BD66</f>
        <v>Senegal</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Africa</v>
      </c>
      <c r="G288" s="9" t="str">
        <f ca="1">+WORLDCUP!BD66</f>
        <v>Senegal</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South Africa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Africa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South Africa</v>
      </c>
      <c r="G291" s="9" t="str">
        <f ca="1">+WORLDCUP!BD66</f>
        <v>Senegal</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Africa</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Africa</v>
      </c>
      <c r="H293" s="9" t="str">
        <f ca="1">+WORLDCUP!BD64</f>
        <v>Iran</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Bosnia and Herzegovina</v>
      </c>
      <c r="F294" s="9" t="str">
        <f ca="1">+WORLDCUP!BD58</f>
        <v>South Africa</v>
      </c>
      <c r="G294" s="9" t="str">
        <f ca="1">+WORLDCUP!BD66</f>
        <v>Senegal</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Bosnia and Herzegovina</v>
      </c>
      <c r="F295" s="9" t="str">
        <f ca="1">+WORLDCUP!BD58</f>
        <v>South Africa</v>
      </c>
      <c r="G295" s="9" t="str">
        <f ca="1">+WORLDCUP!BD66</f>
        <v>Senegal</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Bosnia and Herzegovina</v>
      </c>
      <c r="F296" s="9" t="str">
        <f ca="1">+WORLDCUP!BD58</f>
        <v>South Africa</v>
      </c>
      <c r="G296" s="9" t="str">
        <f ca="1">+WORLDCUP!BD65</f>
        <v>Saudi Arabia</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Iran</v>
      </c>
      <c r="E297" s="9" t="str">
        <f ca="1">+WORLDCUP!BD59</f>
        <v>Bosnia and Herzegovina</v>
      </c>
      <c r="F297" s="9" t="str">
        <f ca="1">+WORLDCUP!BD58</f>
        <v>South Africa</v>
      </c>
      <c r="G297" s="9" t="str">
        <f ca="1">+WORLDCUP!BD66</f>
        <v>Senegal</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Bosnia and Herzegovina</v>
      </c>
      <c r="F298" s="9" t="str">
        <f ca="1">+WORLDCUP!BD58</f>
        <v>South Africa</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Bosnia and Herzegovina</v>
      </c>
      <c r="F299" s="9" t="str">
        <f ca="1">+WORLDCUP!BD58</f>
        <v>South Africa</v>
      </c>
      <c r="G299" s="9" t="str">
        <f ca="1">+WORLDCUP!BD65</f>
        <v>Saudi Arabia</v>
      </c>
      <c r="H299" s="9" t="str">
        <f ca="1">+WORLDCUP!BD64</f>
        <v>Iran</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Bosnia and Herzegovina</v>
      </c>
      <c r="F300" s="9" t="str">
        <f ca="1">+WORLDCUP!BD58</f>
        <v>South Africa</v>
      </c>
      <c r="G300" s="9" t="str">
        <f ca="1">+WORLDCUP!BD66</f>
        <v>Senegal</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Bosnia and Herzegovina</v>
      </c>
      <c r="F301" s="9" t="str">
        <f ca="1">+WORLDCUP!BD63</f>
        <v>Sweden</v>
      </c>
      <c r="G301" s="9" t="str">
        <f ca="1">+WORLDCUP!BD58</f>
        <v>South Africa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Sweden</v>
      </c>
      <c r="G302" s="9" t="str">
        <f ca="1">+WORLDCUP!BD58</f>
        <v>South Africa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Bosnia and Herzegovina</v>
      </c>
      <c r="F303" s="9" t="str">
        <f ca="1">+WORLDCUP!BD63</f>
        <v>Sweden</v>
      </c>
      <c r="G303" s="9" t="str">
        <f ca="1">+WORLDCUP!BD58</f>
        <v>South Africa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Bosnia and Herzegovina</v>
      </c>
      <c r="F304" s="9" t="str">
        <f ca="1">+WORLDCUP!BD63</f>
        <v>Sweden</v>
      </c>
      <c r="G304" s="9" t="str">
        <f ca="1">+WORLDCUP!BD58</f>
        <v>South Africa</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Bosnia and Herzegovina</v>
      </c>
      <c r="F305" s="9" t="str">
        <f ca="1">+WORLDCUP!BD63</f>
        <v>Sweden</v>
      </c>
      <c r="G305" s="9" t="str">
        <f ca="1">+WORLDCUP!BD58</f>
        <v>South Africa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Iran</v>
      </c>
      <c r="E306" s="9" t="str">
        <f ca="1">+WORLDCUP!BD59</f>
        <v>Bosnia and Herzegovina</v>
      </c>
      <c r="F306" s="9" t="str">
        <f ca="1">+WORLDCUP!BD58</f>
        <v>South Africa</v>
      </c>
      <c r="G306" s="9" t="str">
        <f ca="1">+WORLDCUP!BD66</f>
        <v>Senegal</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Bosnia and Herzegovina</v>
      </c>
      <c r="F307" s="9" t="str">
        <f ca="1">+WORLDCUP!BD63</f>
        <v>Sweden</v>
      </c>
      <c r="G307" s="9" t="str">
        <f ca="1">+WORLDCUP!BD58</f>
        <v>South Africa</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Bosnia and Herzegovina</v>
      </c>
      <c r="F308" s="9" t="str">
        <f ca="1">+WORLDCUP!BD63</f>
        <v>Sweden</v>
      </c>
      <c r="G308" s="9" t="str">
        <f ca="1">+WORLDCUP!BD58</f>
        <v>South Africa</v>
      </c>
      <c r="H308" s="9" t="str">
        <f ca="1">+WORLDCUP!BD64</f>
        <v>Iran</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Iran</v>
      </c>
      <c r="E309" s="9" t="str">
        <f ca="1">+WORLDCUP!BD59</f>
        <v>Bosnia and Herzegovina</v>
      </c>
      <c r="F309" s="9" t="str">
        <f ca="1">+WORLDCUP!BD63</f>
        <v>Sweden</v>
      </c>
      <c r="G309" s="9" t="str">
        <f ca="1">+WORLDCUP!BD58</f>
        <v>South Africa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Africa</v>
      </c>
      <c r="H310" s="9" t="str">
        <f ca="1">+WORLDCUP!BD64</f>
        <v>Iran</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Africa</v>
      </c>
      <c r="H311" s="9" t="str">
        <f ca="1">+WORLDCUP!BD64</f>
        <v>Iran</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Iran</v>
      </c>
      <c r="E312" s="9" t="str">
        <f ca="1">+WORLDCUP!BD59</f>
        <v>Bosnia and Herzegovina</v>
      </c>
      <c r="F312" s="9" t="str">
        <f ca="1">+WORLDCUP!BD63</f>
        <v>Sweden</v>
      </c>
      <c r="G312" s="9" t="str">
        <f ca="1">+WORLDCUP!BD58</f>
        <v>South Africa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Iran</v>
      </c>
      <c r="E313" s="9" t="str">
        <f ca="1">+WORLDCUP!BD59</f>
        <v>Bosnia and Herzegovina</v>
      </c>
      <c r="F313" s="9" t="str">
        <f ca="1">+WORLDCUP!BD63</f>
        <v>Sweden</v>
      </c>
      <c r="G313" s="9" t="str">
        <f ca="1">+WORLDCUP!BD58</f>
        <v>South Africa</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Africa</v>
      </c>
      <c r="H314" s="9" t="str">
        <f ca="1">+WORLDCUP!BD64</f>
        <v>Iran</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South Africa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South Africa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South Africa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South Africa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South Africa</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South Africa</v>
      </c>
      <c r="H320" s="9" t="str">
        <f ca="1">+WORLDCUP!BD64</f>
        <v>Iran</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South Africa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South Africa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South Africa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South Africa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South Africa</v>
      </c>
      <c r="H325" s="9" t="str">
        <f ca="1">+WORLDCUP!BD63</f>
        <v>Sweden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Paraguay</v>
      </c>
      <c r="G326" s="9" t="str">
        <f ca="1">+WORLDCUP!BD58</f>
        <v>South Africa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South Africa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Paraguay</v>
      </c>
      <c r="G328" s="9" t="str">
        <f ca="1">+WORLDCUP!BD58</f>
        <v>South Africa</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Paraguay</v>
      </c>
      <c r="G329" s="9" t="str">
        <f ca="1">+WORLDCUP!BD58</f>
        <v>South Africa</v>
      </c>
      <c r="H329" s="9" t="str">
        <f ca="1">+WORLDCUP!BD64</f>
        <v>Iran</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Paraguay</v>
      </c>
      <c r="G330" s="9" t="str">
        <f ca="1">+WORLDCUP!BD58</f>
        <v>South Africa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Paraguay</v>
      </c>
      <c r="G331" s="9" t="str">
        <f ca="1">+WORLDCUP!BD58</f>
        <v>South Africa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Paraguay</v>
      </c>
      <c r="G332" s="9" t="str">
        <f ca="1">+WORLDCUP!BD58</f>
        <v>South Africa</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Paraguay</v>
      </c>
      <c r="G333" s="9" t="str">
        <f ca="1">+WORLDCUP!BD58</f>
        <v>South Africa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Paraguay</v>
      </c>
      <c r="G334" s="9" t="str">
        <f ca="1">+WORLDCUP!BD58</f>
        <v>South Africa</v>
      </c>
      <c r="H334" s="9" t="str">
        <f ca="1">+WORLDCUP!BD63</f>
        <v>Sweden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Paraguay</v>
      </c>
      <c r="G335" s="9" t="str">
        <f ca="1">+WORLDCUP!BD58</f>
        <v>South Africa</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Bosnia and Herzegovina</v>
      </c>
      <c r="F336" s="9" t="str">
        <f ca="1">+WORLDCUP!BD58</f>
        <v>South Africa</v>
      </c>
      <c r="G336" s="9" t="str">
        <f ca="1">+WORLDCUP!BD66</f>
        <v>Senegal</v>
      </c>
      <c r="H336" s="9" t="str">
        <f ca="1">+WORLDCUP!BD61</f>
        <v>Paraguay</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Bosnia and Herzegovina</v>
      </c>
      <c r="F337" s="9" t="str">
        <f ca="1">+WORLDCUP!BD61</f>
        <v>Paraguay</v>
      </c>
      <c r="G337" s="9" t="str">
        <f ca="1">+WORLDCUP!BD58</f>
        <v>South Africa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Paraguay</v>
      </c>
      <c r="G338" s="9" t="str">
        <f ca="1">+WORLDCUP!BD58</f>
        <v>South Africa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Bosnia and Herzegovina</v>
      </c>
      <c r="F339" s="9" t="str">
        <f ca="1">+WORLDCUP!BD61</f>
        <v>Paraguay</v>
      </c>
      <c r="G339" s="9" t="str">
        <f ca="1">+WORLDCUP!BD58</f>
        <v>South Africa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Bosnia and Herzegovina</v>
      </c>
      <c r="F340" s="9" t="str">
        <f ca="1">+WORLDCUP!BD61</f>
        <v>Paraguay</v>
      </c>
      <c r="G340" s="9" t="str">
        <f ca="1">+WORLDCUP!BD58</f>
        <v>South Africa</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Bosnia and Herzegovina</v>
      </c>
      <c r="F341" s="9" t="str">
        <f ca="1">+WORLDCUP!BD61</f>
        <v>Paraguay</v>
      </c>
      <c r="G341" s="9" t="str">
        <f ca="1">+WORLDCUP!BD58</f>
        <v>South Africa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Iran</v>
      </c>
      <c r="E342" s="9" t="str">
        <f ca="1">+WORLDCUP!BD59</f>
        <v>Bosnia and Herzegovina</v>
      </c>
      <c r="F342" s="9" t="str">
        <f ca="1">+WORLDCUP!BD58</f>
        <v>South Africa</v>
      </c>
      <c r="G342" s="9" t="str">
        <f ca="1">+WORLDCUP!BD66</f>
        <v>Senegal</v>
      </c>
      <c r="H342" s="9" t="str">
        <f ca="1">+WORLDCUP!BD61</f>
        <v>Paraguay</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Bosnia and Herzegovina</v>
      </c>
      <c r="F343" s="9" t="str">
        <f ca="1">+WORLDCUP!BD61</f>
        <v>Paraguay</v>
      </c>
      <c r="G343" s="9" t="str">
        <f ca="1">+WORLDCUP!BD58</f>
        <v>South Africa</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Bosnia and Herzegovina</v>
      </c>
      <c r="F344" s="9" t="str">
        <f ca="1">+WORLDCUP!BD61</f>
        <v>Paraguay</v>
      </c>
      <c r="G344" s="9" t="str">
        <f ca="1">+WORLDCUP!BD58</f>
        <v>South Africa</v>
      </c>
      <c r="H344" s="9" t="str">
        <f ca="1">+WORLDCUP!BD64</f>
        <v>Iran</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Iran</v>
      </c>
      <c r="E345" s="9" t="str">
        <f ca="1">+WORLDCUP!BD59</f>
        <v>Bosnia and Herzegovina</v>
      </c>
      <c r="F345" s="9" t="str">
        <f ca="1">+WORLDCUP!BD61</f>
        <v>Paraguay</v>
      </c>
      <c r="G345" s="9" t="str">
        <f ca="1">+WORLDCUP!BD58</f>
        <v>South Africa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South Africa</v>
      </c>
      <c r="H346" s="9" t="str">
        <f ca="1">+WORLDCUP!BD64</f>
        <v>Iran</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South Africa</v>
      </c>
      <c r="H347" s="9" t="str">
        <f ca="1">+WORLDCUP!BD64</f>
        <v>Iran</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Iran</v>
      </c>
      <c r="E348" s="9" t="str">
        <f ca="1">+WORLDCUP!BD59</f>
        <v>Bosnia and Herzegovina</v>
      </c>
      <c r="F348" s="9" t="str">
        <f ca="1">+WORLDCUP!BD61</f>
        <v>Paraguay</v>
      </c>
      <c r="G348" s="9" t="str">
        <f ca="1">+WORLDCUP!BD58</f>
        <v>South Africa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Iran</v>
      </c>
      <c r="E349" s="9" t="str">
        <f ca="1">+WORLDCUP!BD59</f>
        <v>Bosnia and Herzegovina</v>
      </c>
      <c r="F349" s="9" t="str">
        <f ca="1">+WORLDCUP!BD61</f>
        <v>Paraguay</v>
      </c>
      <c r="G349" s="9" t="str">
        <f ca="1">+WORLDCUP!BD58</f>
        <v>South Africa</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South Africa</v>
      </c>
      <c r="H350" s="9" t="str">
        <f ca="1">+WORLDCUP!BD64</f>
        <v>Iran</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Bosnia and Herzegovina</v>
      </c>
      <c r="F351" s="9" t="str">
        <f ca="1">+WORLDCUP!BD61</f>
        <v>Paraguay</v>
      </c>
      <c r="G351" s="9" t="str">
        <f ca="1">+WORLDCUP!BD58</f>
        <v>South Africa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Paraguay</v>
      </c>
      <c r="G352" s="9" t="str">
        <f ca="1">+WORLDCUP!BD58</f>
        <v>South Africa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Bosnia and Herzegovina</v>
      </c>
      <c r="F353" s="9" t="str">
        <f ca="1">+WORLDCUP!BD61</f>
        <v>Paraguay</v>
      </c>
      <c r="G353" s="9" t="str">
        <f ca="1">+WORLDCUP!BD58</f>
        <v>South Africa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Bosnia and Herzegovina</v>
      </c>
      <c r="F354" s="9" t="str">
        <f ca="1">+WORLDCUP!BD61</f>
        <v>Paraguay</v>
      </c>
      <c r="G354" s="9" t="str">
        <f ca="1">+WORLDCUP!BD58</f>
        <v>South Africa</v>
      </c>
      <c r="H354" s="9" t="str">
        <f ca="1">+WORLDCUP!BD63</f>
        <v>Sweden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Bosnia and Herzegovina</v>
      </c>
      <c r="F355" s="9" t="str">
        <f ca="1">+WORLDCUP!BD61</f>
        <v>Paraguay</v>
      </c>
      <c r="G355" s="9" t="str">
        <f ca="1">+WORLDCUP!BD58</f>
        <v>South Africa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South Africa</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South Africa</v>
      </c>
      <c r="H357" s="9" t="str">
        <f ca="1">+WORLDCUP!BD63</f>
        <v>Sweden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Bosnia and Herzegovina</v>
      </c>
      <c r="F358" s="9" t="str">
        <f ca="1">+WORLDCUP!BD61</f>
        <v>Paraguay</v>
      </c>
      <c r="G358" s="9" t="str">
        <f ca="1">+WORLDCUP!BD58</f>
        <v>South Africa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Bosnia and Herzegovina</v>
      </c>
      <c r="F359" s="9" t="str">
        <f ca="1">+WORLDCUP!BD61</f>
        <v>Paraguay</v>
      </c>
      <c r="G359" s="9" t="str">
        <f ca="1">+WORLDCUP!BD58</f>
        <v>South Africa</v>
      </c>
      <c r="H359" s="9" t="str">
        <f ca="1">+WORLDCUP!BD63</f>
        <v>Sweden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South Africa</v>
      </c>
      <c r="H360" s="9" t="str">
        <f ca="1">+WORLDCUP!BD63</f>
        <v>Sweden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Iran</v>
      </c>
      <c r="E361" s="9" t="str">
        <f ca="1">+WORLDCUP!BD59</f>
        <v>Bosnia and Herzegovina</v>
      </c>
      <c r="F361" s="9" t="str">
        <f ca="1">+WORLDCUP!BD61</f>
        <v>Paraguay</v>
      </c>
      <c r="G361" s="9" t="str">
        <f ca="1">+WORLDCUP!BD58</f>
        <v>South Africa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Iran</v>
      </c>
      <c r="E362" s="9" t="str">
        <f ca="1">+WORLDCUP!BD59</f>
        <v>Bosnia and Herzegovina</v>
      </c>
      <c r="F362" s="9" t="str">
        <f ca="1">+WORLDCUP!BD61</f>
        <v>Paraguay</v>
      </c>
      <c r="G362" s="9" t="str">
        <f ca="1">+WORLDCUP!BD58</f>
        <v>South Africa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Iran</v>
      </c>
      <c r="E363" s="9" t="str">
        <f ca="1">+WORLDCUP!BD59</f>
        <v>Bosnia and Herzegovina</v>
      </c>
      <c r="F363" s="9" t="str">
        <f ca="1">+WORLDCUP!BD61</f>
        <v>Paraguay</v>
      </c>
      <c r="G363" s="9" t="str">
        <f ca="1">+WORLDCUP!BD58</f>
        <v>South Africa</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Iran</v>
      </c>
      <c r="E364" s="9" t="str">
        <f ca="1">+WORLDCUP!BD59</f>
        <v>Bosnia and Herzegovina</v>
      </c>
      <c r="F364" s="9" t="str">
        <f ca="1">+WORLDCUP!BD61</f>
        <v>Paraguay</v>
      </c>
      <c r="G364" s="9" t="str">
        <f ca="1">+WORLDCUP!BD58</f>
        <v>South Africa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Iran</v>
      </c>
      <c r="E365" s="9" t="str">
        <f ca="1">+WORLDCUP!BD59</f>
        <v>Bosnia and Herzegovina</v>
      </c>
      <c r="F365" s="9" t="str">
        <f ca="1">+WORLDCUP!BD61</f>
        <v>Paraguay</v>
      </c>
      <c r="G365" s="9" t="str">
        <f ca="1">+WORLDCUP!BD58</f>
        <v>South Africa</v>
      </c>
      <c r="H365" s="9" t="str">
        <f ca="1">+WORLDCUP!BD63</f>
        <v>Sweden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Iran</v>
      </c>
      <c r="E366" s="9" t="str">
        <f ca="1">+WORLDCUP!BD59</f>
        <v>Bosnia and Herzegovina</v>
      </c>
      <c r="F366" s="9" t="str">
        <f ca="1">+WORLDCUP!BD61</f>
        <v>Paraguay</v>
      </c>
      <c r="G366" s="9" t="str">
        <f ca="1">+WORLDCUP!BD58</f>
        <v>South Africa</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Paraguay</v>
      </c>
      <c r="G367" s="9" t="str">
        <f ca="1">+WORLDCUP!BD58</f>
        <v>South Africa</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Paraguay</v>
      </c>
      <c r="G368" s="9" t="str">
        <f ca="1">+WORLDCUP!BD58</f>
        <v>South Africa</v>
      </c>
      <c r="H368" s="9" t="str">
        <f ca="1">+WORLDCUP!BD63</f>
        <v>Sweden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Paraguay</v>
      </c>
      <c r="G369" s="9" t="str">
        <f ca="1">+WORLDCUP!BD58</f>
        <v>South Africa</v>
      </c>
      <c r="H369" s="9" t="str">
        <f ca="1">+WORLDCUP!BD63</f>
        <v>Sweden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Paraguay</v>
      </c>
      <c r="G370" s="9" t="str">
        <f ca="1">+WORLDCUP!BD58</f>
        <v>South Africa</v>
      </c>
      <c r="H370" s="9" t="str">
        <f ca="1">+WORLDCUP!BD63</f>
        <v>Sweden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Africa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Africa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Africa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South Africa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Africa</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Africa</v>
      </c>
      <c r="H376" s="9" t="str">
        <f ca="1">+WORLDCUP!BD64</f>
        <v>Iran</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Africa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Africa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Africa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Africa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Africa</v>
      </c>
      <c r="H381" s="9" t="str">
        <f ca="1">+WORLDCUP!BD63</f>
        <v>Sweden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Africa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South Africa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Africa</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Africa</v>
      </c>
      <c r="H385" s="9" t="str">
        <f ca="1">+WORLDCUP!BD64</f>
        <v>Iran</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South Africa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South Africa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South Africa</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South Africa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South Africa</v>
      </c>
      <c r="H390" s="9" t="str">
        <f ca="1">+WORLDCUP!BD63</f>
        <v>Sweden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South Africa</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Bosnia and Herzegovina</v>
      </c>
      <c r="F392" s="9" t="str">
        <f ca="1">+WORLDCUP!BD58</f>
        <v>South Africa</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Bosnia and Herzegovina</v>
      </c>
      <c r="F393" s="9" t="str">
        <f ca="1">+WORLDCUP!BD60</f>
        <v>Scotland</v>
      </c>
      <c r="G393" s="9" t="str">
        <f ca="1">+WORLDCUP!BD58</f>
        <v>South Africa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South Africa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Bosnia and Herzegovina</v>
      </c>
      <c r="F395" s="9" t="str">
        <f ca="1">+WORLDCUP!BD60</f>
        <v>Scotland</v>
      </c>
      <c r="G395" s="9" t="str">
        <f ca="1">+WORLDCUP!BD58</f>
        <v>South Africa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Bosnia and Herzegovina</v>
      </c>
      <c r="F396" s="9" t="str">
        <f ca="1">+WORLDCUP!BD60</f>
        <v>Scotland</v>
      </c>
      <c r="G396" s="9" t="str">
        <f ca="1">+WORLDCUP!BD58</f>
        <v>South Africa</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Bosnia and Herzegovina</v>
      </c>
      <c r="F397" s="9" t="str">
        <f ca="1">+WORLDCUP!BD60</f>
        <v>Scotland</v>
      </c>
      <c r="G397" s="9" t="str">
        <f ca="1">+WORLDCUP!BD58</f>
        <v>South Africa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Iran</v>
      </c>
      <c r="E398" s="9" t="str">
        <f ca="1">+WORLDCUP!BD59</f>
        <v>Bosnia and Herzegovina</v>
      </c>
      <c r="F398" s="9" t="str">
        <f ca="1">+WORLDCUP!BD58</f>
        <v>South Africa</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Bosnia and Herzegovina</v>
      </c>
      <c r="F399" s="9" t="str">
        <f ca="1">+WORLDCUP!BD60</f>
        <v>Scotland</v>
      </c>
      <c r="G399" s="9" t="str">
        <f ca="1">+WORLDCUP!BD58</f>
        <v>South Africa</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Bosnia and Herzegovina</v>
      </c>
      <c r="F400" s="9" t="str">
        <f ca="1">+WORLDCUP!BD60</f>
        <v>Scotland</v>
      </c>
      <c r="G400" s="9" t="str">
        <f ca="1">+WORLDCUP!BD58</f>
        <v>South Africa</v>
      </c>
      <c r="H400" s="9" t="str">
        <f ca="1">+WORLDCUP!BD64</f>
        <v>Iran</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Iran</v>
      </c>
      <c r="E401" s="9" t="str">
        <f ca="1">+WORLDCUP!BD59</f>
        <v>Bosnia and Herzegovina</v>
      </c>
      <c r="F401" s="9" t="str">
        <f ca="1">+WORLDCUP!BD60</f>
        <v>Scotland</v>
      </c>
      <c r="G401" s="9" t="str">
        <f ca="1">+WORLDCUP!BD58</f>
        <v>South Africa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Africa</v>
      </c>
      <c r="H402" s="9" t="str">
        <f ca="1">+WORLDCUP!BD64</f>
        <v>Iran</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Africa</v>
      </c>
      <c r="H403" s="9" t="str">
        <f ca="1">+WORLDCUP!BD64</f>
        <v>Iran</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Iran</v>
      </c>
      <c r="E404" s="9" t="str">
        <f ca="1">+WORLDCUP!BD59</f>
        <v>Bosnia and Herzegovina</v>
      </c>
      <c r="F404" s="9" t="str">
        <f ca="1">+WORLDCUP!BD60</f>
        <v>Scotland</v>
      </c>
      <c r="G404" s="9" t="str">
        <f ca="1">+WORLDCUP!BD58</f>
        <v>South Africa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Iran</v>
      </c>
      <c r="E405" s="9" t="str">
        <f ca="1">+WORLDCUP!BD59</f>
        <v>Bosnia and Herzegovina</v>
      </c>
      <c r="F405" s="9" t="str">
        <f ca="1">+WORLDCUP!BD60</f>
        <v>Scotland</v>
      </c>
      <c r="G405" s="9" t="str">
        <f ca="1">+WORLDCUP!BD58</f>
        <v>South Africa</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Africa</v>
      </c>
      <c r="H406" s="9" t="str">
        <f ca="1">+WORLDCUP!BD64</f>
        <v>Iran</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Bosnia and Herzegovina</v>
      </c>
      <c r="F407" s="9" t="str">
        <f ca="1">+WORLDCUP!BD60</f>
        <v>Scotland</v>
      </c>
      <c r="G407" s="9" t="str">
        <f ca="1">+WORLDCUP!BD58</f>
        <v>South Africa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South Africa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Algeria</v>
      </c>
      <c r="E409" s="9" t="str">
        <f ca="1">+WORLDCUP!BD59</f>
        <v>Bosnia and Herzegovina</v>
      </c>
      <c r="F409" s="9" t="str">
        <f ca="1">+WORLDCUP!BD60</f>
        <v>Scotland</v>
      </c>
      <c r="G409" s="9" t="str">
        <f ca="1">+WORLDCUP!BD58</f>
        <v>South Africa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Bosnia and Herzegovina</v>
      </c>
      <c r="F410" s="9" t="str">
        <f ca="1">+WORLDCUP!BD60</f>
        <v>Scotland</v>
      </c>
      <c r="G410" s="9" t="str">
        <f ca="1">+WORLDCUP!BD58</f>
        <v>South Africa</v>
      </c>
      <c r="H410" s="9" t="str">
        <f ca="1">+WORLDCUP!BD63</f>
        <v>Sweden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Bosnia and Herzegovina</v>
      </c>
      <c r="F411" s="9" t="str">
        <f ca="1">+WORLDCUP!BD60</f>
        <v>Scotland</v>
      </c>
      <c r="G411" s="9" t="str">
        <f ca="1">+WORLDCUP!BD58</f>
        <v>South Africa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Africa</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Africa</v>
      </c>
      <c r="H413" s="9" t="str">
        <f ca="1">+WORLDCUP!BD63</f>
        <v>Sweden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Bosnia and Herzegovina</v>
      </c>
      <c r="F414" s="9" t="str">
        <f ca="1">+WORLDCUP!BD60</f>
        <v>Scotland</v>
      </c>
      <c r="G414" s="9" t="str">
        <f ca="1">+WORLDCUP!BD58</f>
        <v>South Africa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Bosnia and Herzegovina</v>
      </c>
      <c r="F415" s="9" t="str">
        <f ca="1">+WORLDCUP!BD60</f>
        <v>Scotland</v>
      </c>
      <c r="G415" s="9" t="str">
        <f ca="1">+WORLDCUP!BD58</f>
        <v>South Africa</v>
      </c>
      <c r="H415" s="9" t="str">
        <f ca="1">+WORLDCUP!BD63</f>
        <v>Sweden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Africa</v>
      </c>
      <c r="H416" s="9" t="str">
        <f ca="1">+WORLDCUP!BD63</f>
        <v>Sweden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Iran</v>
      </c>
      <c r="E417" s="9" t="str">
        <f ca="1">+WORLDCUP!BD59</f>
        <v>Bosnia and Herzegovina</v>
      </c>
      <c r="F417" s="9" t="str">
        <f ca="1">+WORLDCUP!BD60</f>
        <v>Scotland</v>
      </c>
      <c r="G417" s="9" t="str">
        <f ca="1">+WORLDCUP!BD58</f>
        <v>South Africa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Iran</v>
      </c>
      <c r="E418" s="9" t="str">
        <f ca="1">+WORLDCUP!BD59</f>
        <v>Bosnia and Herzegovina</v>
      </c>
      <c r="F418" s="9" t="str">
        <f ca="1">+WORLDCUP!BD60</f>
        <v>Scotland</v>
      </c>
      <c r="G418" s="9" t="str">
        <f ca="1">+WORLDCUP!BD58</f>
        <v>South Africa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Iran</v>
      </c>
      <c r="E419" s="9" t="str">
        <f ca="1">+WORLDCUP!BD59</f>
        <v>Bosnia and Herzegovina</v>
      </c>
      <c r="F419" s="9" t="str">
        <f ca="1">+WORLDCUP!BD60</f>
        <v>Scotland</v>
      </c>
      <c r="G419" s="9" t="str">
        <f ca="1">+WORLDCUP!BD58</f>
        <v>South Africa</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Iran</v>
      </c>
      <c r="E420" s="9" t="str">
        <f ca="1">+WORLDCUP!BD59</f>
        <v>Bosnia and Herzegovina</v>
      </c>
      <c r="F420" s="9" t="str">
        <f ca="1">+WORLDCUP!BD60</f>
        <v>Scotland</v>
      </c>
      <c r="G420" s="9" t="str">
        <f ca="1">+WORLDCUP!BD58</f>
        <v>South Africa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Iran</v>
      </c>
      <c r="E421" s="9" t="str">
        <f ca="1">+WORLDCUP!BD59</f>
        <v>Bosnia and Herzegovina</v>
      </c>
      <c r="F421" s="9" t="str">
        <f ca="1">+WORLDCUP!BD60</f>
        <v>Scotland</v>
      </c>
      <c r="G421" s="9" t="str">
        <f ca="1">+WORLDCUP!BD58</f>
        <v>South Africa</v>
      </c>
      <c r="H421" s="9" t="str">
        <f ca="1">+WORLDCUP!BD63</f>
        <v>Sweden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Iran</v>
      </c>
      <c r="E422" s="9" t="str">
        <f ca="1">+WORLDCUP!BD59</f>
        <v>Bosnia and Herzegovina</v>
      </c>
      <c r="F422" s="9" t="str">
        <f ca="1">+WORLDCUP!BD60</f>
        <v>Scotland</v>
      </c>
      <c r="G422" s="9" t="str">
        <f ca="1">+WORLDCUP!BD58</f>
        <v>South Africa</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South Africa</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South Africa</v>
      </c>
      <c r="H424" s="9" t="str">
        <f ca="1">+WORLDCUP!BD63</f>
        <v>Sweden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South Africa</v>
      </c>
      <c r="H425" s="9" t="str">
        <f ca="1">+WORLDCUP!BD63</f>
        <v>Sweden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South Africa</v>
      </c>
      <c r="H426" s="9" t="str">
        <f ca="1">+WORLDCUP!BD63</f>
        <v>Sweden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Africa</v>
      </c>
      <c r="H427" s="9" t="str">
        <f ca="1">+WORLDCUP!BD61</f>
        <v>Paraguay</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Africa</v>
      </c>
      <c r="H428" s="9" t="str">
        <f ca="1">+WORLDCUP!BD61</f>
        <v>Paraguay</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Africa</v>
      </c>
      <c r="H429" s="9" t="str">
        <f ca="1">+WORLDCUP!BD61</f>
        <v>Paraguay</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Africa</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Africa</v>
      </c>
      <c r="H431" s="9" t="str">
        <f ca="1">+WORLDCUP!BD61</f>
        <v>Paraguay</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Africa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South Africa</v>
      </c>
      <c r="H433" s="9" t="str">
        <f ca="1">+WORLDCUP!BD61</f>
        <v>Paraguay</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Africa</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Africa</v>
      </c>
      <c r="H435" s="9" t="str">
        <f ca="1">+WORLDCUP!BD64</f>
        <v>Iran</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South Africa</v>
      </c>
      <c r="H436" s="9" t="str">
        <f ca="1">+WORLDCUP!BD61</f>
        <v>Paraguay</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South Africa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South Africa</v>
      </c>
      <c r="H438" s="9" t="str">
        <f ca="1">+WORLDCUP!BD61</f>
        <v>Paraguay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South Africa</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South Africa</v>
      </c>
      <c r="H440" s="9" t="str">
        <f ca="1">+WORLDCUP!BD61</f>
        <v>Paraguay</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South Africa</v>
      </c>
      <c r="H441" s="9" t="str">
        <f ca="1">+WORLDCUP!BD61</f>
        <v>Paraguay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Africa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South Africa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Africa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Africa</v>
      </c>
      <c r="H445" s="9" t="str">
        <f ca="1">+WORLDCUP!BD63</f>
        <v>Sweden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Africa</v>
      </c>
      <c r="H446" s="9" t="str">
        <f ca="1">+WORLDCUP!BD61</f>
        <v>Paraguay</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Africa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Africa</v>
      </c>
      <c r="H448" s="9" t="str">
        <f ca="1">+WORLDCUP!BD63</f>
        <v>Sweden</v>
      </c>
      <c r="I448" s="9" t="str">
        <f ca="1">+WORLDCUP!BD61</f>
        <v>Paraguay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Africa</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Africa</v>
      </c>
      <c r="H450" s="9" t="str">
        <f ca="1">+WORLDCUP!BD61</f>
        <v>Paraguay</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Africa</v>
      </c>
      <c r="H451" s="9" t="str">
        <f ca="1">+WORLDCUP!BD63</f>
        <v>Sweden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South Africa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South Africa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South Africa</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South Africa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South Africa</v>
      </c>
      <c r="H456" s="9" t="str">
        <f ca="1">+WORLDCUP!BD63</f>
        <v>Sweden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South Africa</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South Africa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South Africa</v>
      </c>
      <c r="H459" s="9" t="str">
        <f ca="1">+WORLDCUP!BD63</f>
        <v>Sweden</v>
      </c>
      <c r="I459" s="9" t="str">
        <f ca="1">+WORLDCUP!BD61</f>
        <v>Paraguay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South Africa</v>
      </c>
      <c r="H460" s="9" t="str">
        <f ca="1">+WORLDCUP!BD63</f>
        <v>Sweden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South Africa</v>
      </c>
      <c r="H461" s="9" t="str">
        <f ca="1">+WORLDCUP!BD63</f>
        <v>Sweden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Bosnia and Herzegovina</v>
      </c>
      <c r="F462" s="9" t="str">
        <f ca="1">+WORLDCUP!BD60</f>
        <v>Scotland</v>
      </c>
      <c r="G462" s="9" t="str">
        <f ca="1">+WORLDCUP!BD58</f>
        <v>South Africa</v>
      </c>
      <c r="H462" s="9" t="str">
        <f ca="1">+WORLDCUP!BD61</f>
        <v>Paraguay</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South Africa</v>
      </c>
      <c r="H463" s="9" t="str">
        <f ca="1">+WORLDCUP!BD61</f>
        <v>Paraguay</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Bosnia and Herzegovina</v>
      </c>
      <c r="F464" s="9" t="str">
        <f ca="1">+WORLDCUP!BD60</f>
        <v>Scotland</v>
      </c>
      <c r="G464" s="9" t="str">
        <f ca="1">+WORLDCUP!BD58</f>
        <v>South Africa</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Bosnia and Herzegovina</v>
      </c>
      <c r="F465" s="9" t="str">
        <f ca="1">+WORLDCUP!BD60</f>
        <v>Scotland</v>
      </c>
      <c r="G465" s="9" t="str">
        <f ca="1">+WORLDCUP!BD58</f>
        <v>South Africa</v>
      </c>
      <c r="H465" s="9" t="str">
        <f ca="1">+WORLDCUP!BD61</f>
        <v>Paraguay</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Bosnia and Herzegovina</v>
      </c>
      <c r="F466" s="9" t="str">
        <f ca="1">+WORLDCUP!BD60</f>
        <v>Scotland</v>
      </c>
      <c r="G466" s="9" t="str">
        <f ca="1">+WORLDCUP!BD58</f>
        <v>South Africa</v>
      </c>
      <c r="H466" s="9" t="str">
        <f ca="1">+WORLDCUP!BD61</f>
        <v>Paraguay</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Africa</v>
      </c>
      <c r="H467" s="9" t="str">
        <f ca="1">+WORLDCUP!BD61</f>
        <v>Paraguay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Africa</v>
      </c>
      <c r="H468" s="9" t="str">
        <f ca="1">+WORLDCUP!BD61</f>
        <v>Paraguay</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Bosnia and Herzegovina</v>
      </c>
      <c r="F469" s="9" t="str">
        <f ca="1">+WORLDCUP!BD60</f>
        <v>Scotland</v>
      </c>
      <c r="G469" s="9" t="str">
        <f ca="1">+WORLDCUP!BD58</f>
        <v>South Africa</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Bosnia and Herzegovina</v>
      </c>
      <c r="F470" s="9" t="str">
        <f ca="1">+WORLDCUP!BD60</f>
        <v>Scotland</v>
      </c>
      <c r="G470" s="9" t="str">
        <f ca="1">+WORLDCUP!BD58</f>
        <v>South Africa</v>
      </c>
      <c r="H470" s="9" t="str">
        <f ca="1">+WORLDCUP!BD61</f>
        <v>Paraguay</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Africa</v>
      </c>
      <c r="H471" s="9" t="str">
        <f ca="1">+WORLDCUP!BD61</f>
        <v>Paraguay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Iran</v>
      </c>
      <c r="E472" s="9" t="str">
        <f ca="1">+WORLDCUP!BD59</f>
        <v>Bosnia and Herzegovina</v>
      </c>
      <c r="F472" s="9" t="str">
        <f ca="1">+WORLDCUP!BD60</f>
        <v>Scotland</v>
      </c>
      <c r="G472" s="9" t="str">
        <f ca="1">+WORLDCUP!BD58</f>
        <v>South Africa</v>
      </c>
      <c r="H472" s="9" t="str">
        <f ca="1">+WORLDCUP!BD61</f>
        <v>Paraguay</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Iran</v>
      </c>
      <c r="E473" s="9" t="str">
        <f ca="1">+WORLDCUP!BD59</f>
        <v>Bosnia and Herzegovina</v>
      </c>
      <c r="F473" s="9" t="str">
        <f ca="1">+WORLDCUP!BD60</f>
        <v>Scotland</v>
      </c>
      <c r="G473" s="9" t="str">
        <f ca="1">+WORLDCUP!BD58</f>
        <v>South Africa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Iran</v>
      </c>
      <c r="E474" s="9" t="str">
        <f ca="1">+WORLDCUP!BD59</f>
        <v>Bosnia and Herzegovina</v>
      </c>
      <c r="F474" s="9" t="str">
        <f ca="1">+WORLDCUP!BD60</f>
        <v>Scotland</v>
      </c>
      <c r="G474" s="9" t="str">
        <f ca="1">+WORLDCUP!BD58</f>
        <v>South Africa</v>
      </c>
      <c r="H474" s="9" t="str">
        <f ca="1">+WORLDCUP!BD61</f>
        <v>Paraguay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Iran</v>
      </c>
      <c r="E475" s="9" t="str">
        <f ca="1">+WORLDCUP!BD59</f>
        <v>Bosnia and Herzegovina</v>
      </c>
      <c r="F475" s="9" t="str">
        <f ca="1">+WORLDCUP!BD60</f>
        <v>Scotland</v>
      </c>
      <c r="G475" s="9" t="str">
        <f ca="1">+WORLDCUP!BD58</f>
        <v>South Africa</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Iran</v>
      </c>
      <c r="E476" s="9" t="str">
        <f ca="1">+WORLDCUP!BD59</f>
        <v>Bosnia and Herzegovina</v>
      </c>
      <c r="F476" s="9" t="str">
        <f ca="1">+WORLDCUP!BD60</f>
        <v>Scotland</v>
      </c>
      <c r="G476" s="9" t="str">
        <f ca="1">+WORLDCUP!BD58</f>
        <v>South Africa</v>
      </c>
      <c r="H476" s="9" t="str">
        <f ca="1">+WORLDCUP!BD61</f>
        <v>Paraguay</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Iran</v>
      </c>
      <c r="E477" s="9" t="str">
        <f ca="1">+WORLDCUP!BD59</f>
        <v>Bosnia and Herzegovina</v>
      </c>
      <c r="F477" s="9" t="str">
        <f ca="1">+WORLDCUP!BD60</f>
        <v>Scotland</v>
      </c>
      <c r="G477" s="9" t="str">
        <f ca="1">+WORLDCUP!BD58</f>
        <v>South Africa</v>
      </c>
      <c r="H477" s="9" t="str">
        <f ca="1">+WORLDCUP!BD61</f>
        <v>Paraguay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South Africa</v>
      </c>
      <c r="H478" s="9" t="str">
        <f ca="1">+WORLDCUP!BD61</f>
        <v>Paraguay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South Africa</v>
      </c>
      <c r="H479" s="9" t="str">
        <f ca="1">+WORLDCUP!BD61</f>
        <v>Paraguay</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South Africa</v>
      </c>
      <c r="H480" s="9" t="str">
        <f ca="1">+WORLDCUP!BD61</f>
        <v>Paraguay</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South Africa</v>
      </c>
      <c r="H481" s="9" t="str">
        <f ca="1">+WORLDCUP!BD61</f>
        <v>Paraguay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Paraguay</v>
      </c>
      <c r="G482" s="9" t="str">
        <f ca="1">+WORLDCUP!BD58</f>
        <v>South Africa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Africa</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Africa</v>
      </c>
      <c r="H484" s="9" t="str">
        <f ca="1">+WORLDCUP!BD63</f>
        <v>Sweden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Paraguay</v>
      </c>
      <c r="G485" s="9" t="str">
        <f ca="1">+WORLDCUP!BD58</f>
        <v>South Africa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Paraguay</v>
      </c>
      <c r="G486" s="9" t="str">
        <f ca="1">+WORLDCUP!BD58</f>
        <v>South Africa</v>
      </c>
      <c r="H486" s="9" t="str">
        <f ca="1">+WORLDCUP!BD63</f>
        <v>Sweden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Africa</v>
      </c>
      <c r="H487" s="9" t="str">
        <f ca="1">+WORLDCUP!BD63</f>
        <v>Sweden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Africa</v>
      </c>
      <c r="H488" s="9" t="str">
        <f ca="1">+WORLDCUP!BD61</f>
        <v>Paraguay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Bosnia and Herzegovina</v>
      </c>
      <c r="F489" s="9" t="str">
        <f ca="1">+WORLDCUP!BD60</f>
        <v>Scotland</v>
      </c>
      <c r="G489" s="9" t="str">
        <f ca="1">+WORLDCUP!BD58</f>
        <v>South Africa</v>
      </c>
      <c r="H489" s="9" t="str">
        <f ca="1">+WORLDCUP!BD63</f>
        <v>Sweden</v>
      </c>
      <c r="I489" s="9" t="str">
        <f ca="1">+WORLDCUP!BD61</f>
        <v>Paraguay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Africa</v>
      </c>
      <c r="H490" s="9" t="str">
        <f ca="1">+WORLDCUP!BD63</f>
        <v>Sweden</v>
      </c>
      <c r="I490" s="9" t="str">
        <f ca="1">+WORLDCUP!BD61</f>
        <v>Paraguay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Bosnia and Herzegovina</v>
      </c>
      <c r="F491" s="9" t="str">
        <f ca="1">+WORLDCUP!BD60</f>
        <v>Scotland</v>
      </c>
      <c r="G491" s="9" t="str">
        <f ca="1">+WORLDCUP!BD58</f>
        <v>South Africa</v>
      </c>
      <c r="H491" s="9" t="str">
        <f ca="1">+WORLDCUP!BD63</f>
        <v>Sweden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South Africa</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South Africa</v>
      </c>
      <c r="H493" s="9" t="str">
        <f ca="1">+WORLDCUP!BD63</f>
        <v>Sweden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South Africa</v>
      </c>
      <c r="H494" s="9" t="str">
        <f ca="1">+WORLDCUP!BD63</f>
        <v>Sweden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South Africa</v>
      </c>
      <c r="H495" s="9" t="str">
        <f ca="1">+WORLDCUP!BD63</f>
        <v>Sweden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South Africa</v>
      </c>
      <c r="H496" s="9" t="str">
        <f ca="1">+WORLDCUP!BD63</f>
        <v>Sweden</v>
      </c>
      <c r="I496" s="9" t="str">
        <f ca="1">+WORLDCUP!BD61</f>
        <v>Paraguay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2026-06-11T05:51:58Z</dcterms:modified>
</cp:coreProperties>
</file>