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AA9C7600-B099-4DBA-9B88-8A60F1EBAEEB}" xr6:coauthVersionLast="47" xr6:coauthVersionMax="47" xr10:uidLastSave="{00000000-0000-0000-0000-000000000000}"/>
  <bookViews>
    <workbookView xWindow="24195" yWindow="-14835" windowWidth="18390" windowHeight="139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AE29" i="3" a="1"/>
  <c r="AE29" i="3" s="1"/>
  <c r="B13" i="3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26" i="3"/>
  <c r="BL9"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96"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63" i="3" l="1"/>
  <c r="Y121" i="3"/>
  <c r="Y8" i="3"/>
  <c r="X44" i="3"/>
  <c r="Y46" i="3"/>
  <c r="X131" i="3"/>
  <c r="Y133" i="3"/>
  <c r="X68" i="3"/>
  <c r="Y104" i="3"/>
  <c r="X15" i="3"/>
  <c r="X97" i="3"/>
  <c r="X47" i="3"/>
  <c r="X24" i="3"/>
  <c r="X32" i="3"/>
  <c r="X111" i="3"/>
  <c r="Y76" i="3"/>
  <c r="Y22" i="3"/>
  <c r="Y77" i="3"/>
  <c r="X80" i="3"/>
  <c r="Y30" i="3"/>
  <c r="X107" i="3"/>
  <c r="X123" i="3"/>
  <c r="X89"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BW53" i="3" s="1"/>
  <c r="E97" i="3"/>
  <c r="BV52" i="3" s="1"/>
  <c r="F81" i="3"/>
  <c r="E76" i="3"/>
  <c r="BW43" i="3" s="1"/>
  <c r="E78" i="3"/>
  <c r="BW44" i="3" s="1"/>
  <c r="E48" i="3"/>
  <c r="F44" i="3"/>
  <c r="F47" i="3"/>
  <c r="E38" i="3"/>
  <c r="BW24" i="3" s="1"/>
  <c r="BW22" i="3"/>
  <c r="F41" i="3"/>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BU38" i="3" s="1"/>
  <c r="F71" i="3"/>
  <c r="E71" i="3"/>
  <c r="E72" i="3"/>
  <c r="F69" i="3"/>
  <c r="E55" i="3"/>
  <c r="BU31" i="3" s="1"/>
  <c r="E57" i="3"/>
  <c r="F55" i="3"/>
  <c r="BU33" i="3" s="1"/>
  <c r="F52" i="3"/>
  <c r="BU30" i="3" s="1"/>
  <c r="F25" i="3"/>
  <c r="E21" i="3"/>
  <c r="BU17" i="3" s="1"/>
  <c r="F23" i="3"/>
  <c r="E84" i="3"/>
  <c r="F88" i="3"/>
  <c r="E86" i="3"/>
  <c r="E17" i="3"/>
  <c r="F14" i="3"/>
  <c r="F12" i="3"/>
  <c r="E22" i="3"/>
  <c r="E24" i="3"/>
  <c r="F21" i="3"/>
  <c r="BU16" i="3" s="1"/>
  <c r="E29" i="3"/>
  <c r="BW21" i="3" s="1"/>
  <c r="F30" i="3"/>
  <c r="F33" i="3"/>
  <c r="BU19" i="3" s="1"/>
  <c r="BW45" i="3"/>
  <c r="BU45" i="3"/>
  <c r="E81" i="3"/>
  <c r="E79" i="3"/>
  <c r="BU43" i="3" s="1"/>
  <c r="F77" i="3"/>
  <c r="BU44" i="3" s="1"/>
  <c r="F61" i="3"/>
  <c r="E65" i="3"/>
  <c r="E63" i="3"/>
  <c r="E9" i="3"/>
  <c r="F4" i="3"/>
  <c r="F6" i="3"/>
  <c r="F79" i="3"/>
  <c r="E80" i="3"/>
  <c r="F76" i="3"/>
  <c r="BW42" i="3" s="1"/>
  <c r="F80" i="3"/>
  <c r="E77" i="3"/>
  <c r="F78" i="3"/>
  <c r="E61" i="3"/>
  <c r="BW37" i="3" s="1"/>
  <c r="F62" i="3"/>
  <c r="BU36" i="3"/>
  <c r="F64" i="3"/>
  <c r="BU35" i="3" s="1"/>
  <c r="F72" i="3"/>
  <c r="E68" i="3"/>
  <c r="BW39" i="3" s="1"/>
  <c r="BW38" i="3"/>
  <c r="E70" i="3"/>
  <c r="BW41" i="3" l="1"/>
  <c r="BU42" i="3"/>
  <c r="BU41" i="3"/>
  <c r="BW40" i="3"/>
  <c r="BU25" i="3"/>
  <c r="BW36" i="3"/>
  <c r="BU34" i="3"/>
  <c r="BW35" i="3"/>
  <c r="BU37" i="3"/>
  <c r="BU27" i="3"/>
  <c r="BW25" i="3"/>
  <c r="BW15"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4" i="3" l="1"/>
  <c r="BX37"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3" i="3"/>
  <c r="H20" i="3"/>
  <c r="H25" i="3"/>
  <c r="I23" i="3"/>
  <c r="I22" i="3"/>
  <c r="H21"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I94" i="3"/>
  <c r="I12" i="3"/>
  <c r="H15" i="3"/>
  <c r="CB12" i="3" s="1"/>
  <c r="CA20" i="3"/>
  <c r="H36" i="3"/>
  <c r="H55" i="3"/>
  <c r="H60" i="3"/>
  <c r="I57" i="3"/>
  <c r="I95" i="3"/>
  <c r="H63" i="3"/>
  <c r="I4" i="3"/>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I76" i="3"/>
  <c r="I52" i="3"/>
  <c r="H86" i="3"/>
  <c r="I55" i="3"/>
  <c r="H84" i="3"/>
  <c r="I21" i="3"/>
  <c r="CA16" i="3" s="1"/>
  <c r="CB26" i="3"/>
  <c r="CA26" i="3"/>
  <c r="CB14" i="3"/>
  <c r="CA14" i="3"/>
  <c r="CB44" i="3" l="1"/>
  <c r="CA46" i="3"/>
  <c r="CA17" i="3"/>
  <c r="CB17" i="3"/>
  <c r="CB15" i="3"/>
  <c r="CB19" i="3"/>
  <c r="CA6" i="3"/>
  <c r="CB53" i="3"/>
  <c r="CA45" i="3"/>
  <c r="CB45" i="3"/>
  <c r="CB46" i="3"/>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B51" i="3"/>
  <c r="CA22" i="3"/>
  <c r="CC22" i="3" s="1"/>
  <c r="CB10" i="3"/>
  <c r="CC20" i="3"/>
  <c r="CA21" i="3"/>
  <c r="CB16" i="3"/>
  <c r="CC16" i="3" s="1"/>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17" i="3"/>
  <c r="CC15" i="3"/>
  <c r="CC19" i="3"/>
  <c r="CC6"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7" i="3" l="1"/>
  <c r="K93" i="3"/>
  <c r="L84" i="3"/>
  <c r="L97" i="3"/>
  <c r="K14" i="3"/>
  <c r="K24" i="3"/>
  <c r="L13"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L80" i="3"/>
  <c r="K53" i="3"/>
  <c r="K87" i="3"/>
  <c r="CF46" i="3" l="1"/>
  <c r="CF49" i="3"/>
  <c r="CF47" i="3"/>
  <c r="CF35" i="3"/>
  <c r="CF31" i="3"/>
  <c r="CF30"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N96" i="3" l="1"/>
  <c r="O94" i="3"/>
  <c r="N95" i="3"/>
  <c r="O93" i="3"/>
  <c r="O97" i="3"/>
  <c r="O95" i="3"/>
  <c r="CI42" i="3"/>
  <c r="O64" i="3"/>
  <c r="N61" i="3"/>
  <c r="O47" i="3"/>
  <c r="O44" i="3"/>
  <c r="CI26" i="3" s="1"/>
  <c r="CI17" i="3"/>
  <c r="CI36" i="3"/>
  <c r="CI27" i="3"/>
  <c r="CI51" i="3"/>
  <c r="N29" i="3"/>
  <c r="CJ50" i="3"/>
  <c r="CI22" i="3"/>
  <c r="O55" i="3"/>
  <c r="O33" i="3"/>
  <c r="CJ19" i="3" s="1"/>
  <c r="N9" i="3"/>
  <c r="N36" i="3"/>
  <c r="CK23" i="3" s="1"/>
  <c r="O41" i="3"/>
  <c r="CK25" i="3" s="1"/>
  <c r="O4" i="3"/>
  <c r="O69" i="3"/>
  <c r="CK40" i="3" s="1"/>
  <c r="CI35" i="3"/>
  <c r="N72" i="3"/>
  <c r="CK21" i="3"/>
  <c r="O30" i="3"/>
  <c r="CI18" i="3" s="1"/>
  <c r="N32" i="3"/>
  <c r="CJ18" i="3" s="1"/>
  <c r="N7" i="3"/>
  <c r="O29" i="3"/>
  <c r="CI20" i="3" s="1"/>
  <c r="N49" i="3"/>
  <c r="N52" i="3"/>
  <c r="CK31" i="3" s="1"/>
  <c r="CK24" i="3"/>
  <c r="N54" i="3"/>
  <c r="CK32" i="3" s="1"/>
  <c r="N37" i="3"/>
  <c r="N8" i="3"/>
  <c r="CK22" i="3"/>
  <c r="O52" i="3"/>
  <c r="CI30" i="3" s="1"/>
  <c r="N97" i="3"/>
  <c r="O77" i="3"/>
  <c r="CI44" i="3" s="1"/>
  <c r="N80" i="3"/>
  <c r="N55" i="3"/>
  <c r="CI31" i="3" s="1"/>
  <c r="N81" i="3"/>
  <c r="N84" i="3"/>
  <c r="CI45" i="3"/>
  <c r="O5" i="3"/>
  <c r="N47" i="3"/>
  <c r="CK46" i="3"/>
  <c r="CI33" i="3"/>
  <c r="O53" i="3"/>
  <c r="CI32" i="3" s="1"/>
  <c r="O79" i="3"/>
  <c r="N6" i="3"/>
  <c r="N86" i="3"/>
  <c r="CK48" i="3" s="1"/>
  <c r="O32" i="3"/>
  <c r="CI21" i="3" s="1"/>
  <c r="CI12" i="3"/>
  <c r="CI43" i="3"/>
  <c r="N88" i="3"/>
  <c r="N30" i="3"/>
  <c r="CI25" i="3"/>
  <c r="CK6" i="3"/>
  <c r="N73" i="3"/>
  <c r="N15" i="3"/>
  <c r="CI11" i="3"/>
  <c r="O96" i="3"/>
  <c r="CJ53" i="3" s="1"/>
  <c r="CL53" i="3" s="1"/>
  <c r="CK34" i="3"/>
  <c r="CK30" i="3"/>
  <c r="N68" i="3"/>
  <c r="CK39" i="3" s="1"/>
  <c r="CK50" i="3"/>
  <c r="O40" i="3"/>
  <c r="O15" i="3"/>
  <c r="CI10" i="3" s="1"/>
  <c r="N65" i="3"/>
  <c r="O9" i="3"/>
  <c r="CI7" i="3" s="1"/>
  <c r="CI23" i="3"/>
  <c r="O36" i="3"/>
  <c r="CJ22" i="3" s="1"/>
  <c r="O61" i="3"/>
  <c r="CJ36" i="3" s="1"/>
  <c r="CI8" i="3"/>
  <c r="CI47" i="3"/>
  <c r="CK37" i="3"/>
  <c r="N13" i="3"/>
  <c r="O68" i="3"/>
  <c r="O57" i="3"/>
  <c r="O65" i="3"/>
  <c r="N40" i="3"/>
  <c r="O31" i="3"/>
  <c r="CJ21" i="3" s="1"/>
  <c r="N92" i="3"/>
  <c r="CK51" i="3" s="1"/>
  <c r="CK12" i="3"/>
  <c r="N77" i="3"/>
  <c r="CK45" i="3" s="1"/>
  <c r="CI50" i="3"/>
  <c r="O25" i="3"/>
  <c r="CI15" i="3" s="1"/>
  <c r="O37" i="3"/>
  <c r="N5" i="3"/>
  <c r="CJ9" i="3" s="1"/>
  <c r="O72" i="3"/>
  <c r="CI38" i="3"/>
  <c r="O84" i="3"/>
  <c r="CI46" i="3" s="1"/>
  <c r="O87" i="3"/>
  <c r="N60" i="3"/>
  <c r="CK35" i="3" s="1"/>
  <c r="O78" i="3"/>
  <c r="O23" i="3"/>
  <c r="N94" i="3"/>
  <c r="CK52" i="3" s="1"/>
  <c r="N39" i="3"/>
  <c r="CK38" i="3"/>
  <c r="CI52" i="3"/>
  <c r="N4" i="3"/>
  <c r="CK19" i="3"/>
  <c r="N87" i="3"/>
  <c r="N25" i="3"/>
  <c r="O22" i="3"/>
  <c r="N76" i="3"/>
  <c r="CJ43" i="3" s="1"/>
  <c r="O49" i="3"/>
  <c r="CI29" i="3" s="1"/>
  <c r="N46" i="3"/>
  <c r="CJ28" i="3" s="1"/>
  <c r="N53" i="3"/>
  <c r="CK28" i="3"/>
  <c r="N85" i="3"/>
  <c r="N44" i="3"/>
  <c r="CK27" i="3" s="1"/>
  <c r="N12" i="3"/>
  <c r="O54" i="3"/>
  <c r="O89" i="3"/>
  <c r="O56" i="3"/>
  <c r="N24" i="3"/>
  <c r="O46" i="3"/>
  <c r="CI28" i="3"/>
  <c r="O21" i="3"/>
  <c r="CI16" i="3" s="1"/>
  <c r="N45" i="3"/>
  <c r="CK29" i="3" s="1"/>
  <c r="N16" i="3"/>
  <c r="CK10" i="3" s="1"/>
  <c r="CI48" i="3"/>
  <c r="CK26" i="3"/>
  <c r="CJ48" i="3"/>
  <c r="O20" i="3"/>
  <c r="CI14" i="3" s="1"/>
  <c r="N33" i="3"/>
  <c r="N69" i="3"/>
  <c r="O73" i="3"/>
  <c r="CI39" i="3" s="1"/>
  <c r="O60" i="3"/>
  <c r="CI34" i="3" s="1"/>
  <c r="O63" i="3"/>
  <c r="CI40" i="3"/>
  <c r="O70" i="3"/>
  <c r="N22" i="3"/>
  <c r="CK42" i="3"/>
  <c r="N78" i="3"/>
  <c r="CK44" i="3" s="1"/>
  <c r="O81" i="3"/>
  <c r="CI13" i="3"/>
  <c r="N14" i="3"/>
  <c r="CK11" i="3" s="1"/>
  <c r="CK13" i="3"/>
  <c r="N23" i="3"/>
  <c r="N20" i="3"/>
  <c r="CK15" i="3" s="1"/>
  <c r="O24" i="3"/>
  <c r="CK17" i="3" s="1"/>
  <c r="N17" i="3"/>
  <c r="O14" i="3"/>
  <c r="CK33" i="3"/>
  <c r="CK53" i="3"/>
  <c r="CK14" i="3"/>
  <c r="CK49" i="3"/>
  <c r="CI49" i="3" l="1"/>
  <c r="CK47" i="3"/>
  <c r="CI37" i="3"/>
  <c r="CI41" i="3"/>
  <c r="CK43" i="3"/>
  <c r="CK41" i="3"/>
  <c r="CK36" i="3"/>
  <c r="CI24" i="3"/>
  <c r="CK18" i="3"/>
  <c r="CI19" i="3"/>
  <c r="CL19" i="3" s="1"/>
  <c r="CK16" i="3"/>
  <c r="CI6" i="3"/>
  <c r="CI9" i="3"/>
  <c r="CL9" i="3" s="1"/>
  <c r="CK8" i="3"/>
  <c r="CK7" i="3"/>
  <c r="CL36" i="3"/>
  <c r="CL50" i="3"/>
  <c r="CL22"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3" i="3"/>
  <c r="CJ46" i="3"/>
  <c r="CL46" i="3" s="1"/>
  <c r="CJ38" i="3"/>
  <c r="CL38" i="3" s="1"/>
  <c r="CJ33" i="3"/>
  <c r="CL33" i="3" s="1"/>
  <c r="CJ35" i="3"/>
  <c r="CL35" i="3" s="1"/>
  <c r="CJ31" i="3"/>
  <c r="CL31" i="3" s="1"/>
  <c r="CJ34" i="3"/>
  <c r="CL34" i="3" s="1"/>
  <c r="CL28" i="3"/>
  <c r="CJ17" i="3"/>
  <c r="CL17" i="3" s="1"/>
  <c r="CJ24" i="3"/>
  <c r="CJ11" i="3"/>
  <c r="CL11" i="3" s="1"/>
  <c r="CJ20" i="3"/>
  <c r="CL20" i="3" s="1"/>
  <c r="CJ15" i="3"/>
  <c r="CL15" i="3" s="1"/>
  <c r="CJ14" i="3"/>
  <c r="CL14" i="3" s="1"/>
  <c r="CJ16" i="3"/>
  <c r="CL16" i="3" s="1"/>
  <c r="CL18" i="3"/>
  <c r="CL21" i="3"/>
  <c r="CK9" i="3"/>
  <c r="CJ10" i="3"/>
  <c r="CL10" i="3" s="1"/>
  <c r="CJ12" i="3"/>
  <c r="CL12" i="3" s="1"/>
  <c r="CJ25" i="3"/>
  <c r="CL25" i="3" s="1"/>
  <c r="CJ8" i="3"/>
  <c r="CL8" i="3" s="1"/>
  <c r="CJ6" i="3"/>
  <c r="CJ7" i="3"/>
  <c r="CL7" i="3" s="1"/>
  <c r="CJ23" i="3"/>
  <c r="CL23" i="3" s="1"/>
  <c r="CJ37" i="3"/>
  <c r="CJ39" i="3"/>
  <c r="CL39" i="3" s="1"/>
  <c r="CJ41" i="3"/>
  <c r="CJ29" i="3"/>
  <c r="CL29" i="3" s="1"/>
  <c r="CJ27" i="3"/>
  <c r="CL27" i="3" s="1"/>
  <c r="CL49" i="3" l="1"/>
  <c r="CL41" i="3"/>
  <c r="CL37" i="3"/>
  <c r="CL6" i="3"/>
  <c r="CL24" i="3"/>
  <c r="CM45" i="3"/>
  <c r="CM50" i="3"/>
  <c r="CM53" i="3"/>
  <c r="CM48" i="3"/>
  <c r="CM16" i="3"/>
  <c r="CM40" i="3"/>
  <c r="CM30" i="3"/>
  <c r="CM33" i="3"/>
  <c r="CM47" i="3"/>
  <c r="CM22" i="3"/>
  <c r="CM21" i="3"/>
  <c r="CM35" i="3"/>
  <c r="CM20" i="3"/>
  <c r="CM14" i="3"/>
  <c r="CM26" i="3"/>
  <c r="CM38" i="3"/>
  <c r="CM42" i="3"/>
  <c r="CM28" i="3"/>
  <c r="CM13" i="3"/>
  <c r="CM12" i="3"/>
  <c r="CM8" i="3"/>
  <c r="CM7" i="3"/>
  <c r="CM29" i="3"/>
  <c r="CM51" i="3"/>
  <c r="CM36" i="3"/>
  <c r="CM27" i="3"/>
  <c r="CM23" i="3"/>
  <c r="CM52" i="3"/>
  <c r="CM34" i="3" l="1"/>
  <c r="CM49" i="3"/>
  <c r="CM31" i="3"/>
  <c r="CM44" i="3"/>
  <c r="CM37" i="3"/>
  <c r="CM24" i="3"/>
  <c r="CM6" i="3"/>
  <c r="CM46" i="3"/>
  <c r="CM43" i="3"/>
  <c r="CM9" i="3"/>
  <c r="CM32" i="3"/>
  <c r="CM25" i="3"/>
  <c r="CM18" i="3"/>
  <c r="CM11" i="3"/>
  <c r="CM15" i="3"/>
  <c r="CM17" i="3"/>
  <c r="CM10" i="3"/>
  <c r="CM41" i="3"/>
  <c r="CM19" i="3"/>
  <c r="CM39" i="3"/>
  <c r="CN25" i="3" l="1"/>
  <c r="Q39" i="3" s="1"/>
  <c r="CN28" i="3"/>
  <c r="R46" i="3" s="1"/>
  <c r="CN34" i="3"/>
  <c r="R65" i="3" s="1"/>
  <c r="CN17" i="3"/>
  <c r="Q24" i="3" s="1"/>
  <c r="CN26" i="3"/>
  <c r="Q44" i="3" s="1"/>
  <c r="CN11" i="3"/>
  <c r="R14" i="3" s="1"/>
  <c r="CN41" i="3"/>
  <c r="Q71" i="3" s="1"/>
  <c r="CN40" i="3"/>
  <c r="R73" i="3" s="1"/>
  <c r="CN46" i="3"/>
  <c r="Q84" i="3" s="1"/>
  <c r="CN14" i="3"/>
  <c r="Q20" i="3" s="1"/>
  <c r="CN19" i="3"/>
  <c r="Q33" i="3" s="1"/>
  <c r="CN36" i="3"/>
  <c r="R64" i="3" s="1"/>
  <c r="CN53" i="3"/>
  <c r="Q95" i="3" s="1"/>
  <c r="CN51" i="3"/>
  <c r="R92" i="3" s="1"/>
  <c r="CN9" i="3"/>
  <c r="Q6" i="3" s="1"/>
  <c r="CN21" i="3"/>
  <c r="Q32" i="3" s="1"/>
  <c r="CN38" i="3"/>
  <c r="Q70" i="3" s="1"/>
  <c r="CN22" i="3"/>
  <c r="Q36" i="3" s="1"/>
  <c r="CN47" i="3"/>
  <c r="Q89" i="3" s="1"/>
  <c r="CN39" i="3"/>
  <c r="R71" i="3" s="1"/>
  <c r="CN23" i="3"/>
  <c r="R36" i="3" s="1"/>
  <c r="CN49" i="3"/>
  <c r="Q87" i="3" s="1"/>
  <c r="CN6" i="3"/>
  <c r="Q7" i="3" s="1"/>
  <c r="CN52" i="3"/>
  <c r="R97" i="3" s="1"/>
  <c r="CN7" i="3"/>
  <c r="R4" i="3" s="1"/>
  <c r="CN15" i="3"/>
  <c r="Q25" i="3" s="1"/>
  <c r="CN8" i="3"/>
  <c r="Q5" i="3" s="1"/>
  <c r="CN10" i="3"/>
  <c r="Q15" i="3" s="1"/>
  <c r="CN27" i="3"/>
  <c r="R47" i="3" s="1"/>
  <c r="CN29" i="3"/>
  <c r="Q47" i="3" s="1"/>
  <c r="CN16" i="3"/>
  <c r="R25" i="3" s="1"/>
  <c r="CN43" i="3"/>
  <c r="R76" i="3" s="1"/>
  <c r="CN45" i="3"/>
  <c r="Q79" i="3" s="1"/>
  <c r="CN32" i="3"/>
  <c r="Q53" i="3" s="1"/>
  <c r="CN42" i="3"/>
  <c r="Q76" i="3" s="1"/>
  <c r="CN50" i="3"/>
  <c r="Q94" i="3" s="1"/>
  <c r="CN33" i="3"/>
  <c r="Q57" i="3" s="1"/>
  <c r="CN30" i="3"/>
  <c r="R57" i="3" s="1"/>
  <c r="CN24" i="3"/>
  <c r="Q37" i="3" s="1"/>
  <c r="CN37" i="3"/>
  <c r="R61" i="3" s="1"/>
  <c r="CN48" i="3"/>
  <c r="R89" i="3" s="1"/>
  <c r="CN18" i="3"/>
  <c r="Q28" i="3" s="1"/>
  <c r="CN35" i="3"/>
  <c r="R63" i="3" s="1"/>
  <c r="CN12" i="3"/>
  <c r="R15" i="3" s="1"/>
  <c r="CN44" i="3"/>
  <c r="R80" i="3" s="1"/>
  <c r="CN31" i="3"/>
  <c r="R52" i="3" s="1"/>
  <c r="CN20" i="3"/>
  <c r="R33" i="3" s="1"/>
  <c r="CN13" i="3"/>
  <c r="R13" i="3" s="1"/>
  <c r="Q96" i="3"/>
  <c r="Q97" i="3" l="1"/>
  <c r="R9" i="3"/>
  <c r="Q41" i="3"/>
  <c r="R96" i="3"/>
  <c r="R95" i="3"/>
  <c r="R94" i="3"/>
  <c r="R48" i="3"/>
  <c r="Q45" i="3"/>
  <c r="R93" i="3"/>
  <c r="CO52" i="3" s="1"/>
  <c r="Q93" i="3"/>
  <c r="Q92" i="3"/>
  <c r="CP51" i="3" s="1"/>
  <c r="Q88" i="3"/>
  <c r="Q86" i="3"/>
  <c r="R88" i="3"/>
  <c r="Q65" i="3"/>
  <c r="R21" i="3"/>
  <c r="R87" i="3"/>
  <c r="Q85" i="3"/>
  <c r="R86" i="3"/>
  <c r="R85" i="3"/>
  <c r="Q46" i="3"/>
  <c r="R37" i="3"/>
  <c r="R84" i="3"/>
  <c r="R32" i="3"/>
  <c r="Q80" i="3"/>
  <c r="Q22" i="3"/>
  <c r="CO15" i="3" s="1"/>
  <c r="Q48" i="3"/>
  <c r="Q81" i="3"/>
  <c r="R81" i="3"/>
  <c r="R7" i="3"/>
  <c r="R29" i="3"/>
  <c r="R79" i="3"/>
  <c r="R16" i="3"/>
  <c r="Q69" i="3"/>
  <c r="Q63" i="3"/>
  <c r="R68" i="3"/>
  <c r="Q60" i="3"/>
  <c r="Q40" i="3"/>
  <c r="Q64" i="3"/>
  <c r="Q62" i="3"/>
  <c r="Q49" i="3"/>
  <c r="Q23" i="3"/>
  <c r="Q77" i="3"/>
  <c r="CO45" i="3" s="1"/>
  <c r="R78" i="3"/>
  <c r="Q78" i="3"/>
  <c r="R24" i="3"/>
  <c r="R56" i="3"/>
  <c r="Q38" i="3"/>
  <c r="R17" i="3"/>
  <c r="Q14" i="3"/>
  <c r="R69" i="3"/>
  <c r="R77" i="3"/>
  <c r="Q21" i="3"/>
  <c r="R49" i="3"/>
  <c r="CP23" i="3"/>
  <c r="Q72" i="3"/>
  <c r="Q4" i="3"/>
  <c r="CO27" i="3"/>
  <c r="R72" i="3"/>
  <c r="R28" i="3"/>
  <c r="R23" i="3"/>
  <c r="Q56" i="3"/>
  <c r="R60" i="3"/>
  <c r="CP12" i="3"/>
  <c r="Q68" i="3"/>
  <c r="CP39" i="3" s="1"/>
  <c r="R38" i="3"/>
  <c r="CP22" i="3" s="1"/>
  <c r="CO12" i="3"/>
  <c r="CO47" i="3"/>
  <c r="Q52" i="3"/>
  <c r="R5" i="3"/>
  <c r="CO8" i="3" s="1"/>
  <c r="R40" i="3"/>
  <c r="Q17" i="3"/>
  <c r="R12" i="3"/>
  <c r="CO53" i="3"/>
  <c r="R20" i="3"/>
  <c r="CO30" i="3"/>
  <c r="Q29" i="3"/>
  <c r="Q8" i="3"/>
  <c r="CO6" i="3" s="1"/>
  <c r="R70" i="3"/>
  <c r="Q61" i="3"/>
  <c r="CO37" i="3" s="1"/>
  <c r="CP53" i="3"/>
  <c r="R22" i="3"/>
  <c r="R31" i="3"/>
  <c r="R62" i="3"/>
  <c r="CP30" i="3"/>
  <c r="CP50" i="3"/>
  <c r="Q73" i="3"/>
  <c r="CP47" i="3"/>
  <c r="R39" i="3"/>
  <c r="CO43" i="3"/>
  <c r="R6" i="3"/>
  <c r="R54" i="3"/>
  <c r="Q9" i="3"/>
  <c r="R8" i="3"/>
  <c r="R30" i="3"/>
  <c r="Q55" i="3"/>
  <c r="R45" i="3"/>
  <c r="CO23" i="3"/>
  <c r="CO22" i="3"/>
  <c r="CP42" i="3"/>
  <c r="CP43" i="3"/>
  <c r="R53" i="3"/>
  <c r="CP45" i="3"/>
  <c r="Q54" i="3"/>
  <c r="Q13" i="3"/>
  <c r="Q31" i="3"/>
  <c r="CO19" i="3" s="1"/>
  <c r="R41" i="3"/>
  <c r="Q12" i="3"/>
  <c r="R44" i="3"/>
  <c r="Q30" i="3"/>
  <c r="CP20" i="3" s="1"/>
  <c r="R55" i="3"/>
  <c r="CP33" i="3" s="1"/>
  <c r="Q16" i="3"/>
  <c r="CO26" i="3"/>
  <c r="CP38" i="3"/>
  <c r="CP14" i="3"/>
  <c r="CO50" i="3"/>
  <c r="CQ22" i="3"/>
  <c r="CP40" i="3"/>
  <c r="CO21" i="3"/>
  <c r="CO40" i="3"/>
  <c r="CO38" i="3"/>
  <c r="CP16" i="3"/>
  <c r="CO42" i="3"/>
  <c r="CQ42" i="3" s="1"/>
  <c r="CQ30" i="3"/>
  <c r="CP28" i="3"/>
  <c r="CO28" i="3"/>
  <c r="CP26" i="3"/>
  <c r="CQ26" i="3" s="1"/>
  <c r="CP13" i="3"/>
  <c r="CP21" i="3"/>
  <c r="CO16" i="3"/>
  <c r="CO20" i="3"/>
  <c r="CQ20" i="3" s="1"/>
  <c r="CO14" i="3"/>
  <c r="CQ12" i="3"/>
  <c r="CO13" i="3"/>
  <c r="CO7" i="3"/>
  <c r="CP8" i="3"/>
  <c r="CQ8" i="3" s="1"/>
  <c r="CP7" i="3"/>
  <c r="CP52" i="3"/>
  <c r="CP27" i="3"/>
  <c r="CQ27" i="3" s="1"/>
  <c r="CO29" i="3"/>
  <c r="CQ23" i="3"/>
  <c r="CP29" i="3"/>
  <c r="CO51" i="3"/>
  <c r="CO33" i="3"/>
  <c r="CQ33" i="3" s="1"/>
  <c r="CP48" i="3" l="1"/>
  <c r="CQ48" i="3" s="1"/>
  <c r="CP49" i="3"/>
  <c r="CO48" i="3"/>
  <c r="CP46" i="3"/>
  <c r="CO49" i="3"/>
  <c r="CP15" i="3"/>
  <c r="CQ15" i="3" s="1"/>
  <c r="CO46" i="3"/>
  <c r="CO11" i="3"/>
  <c r="CP41" i="3"/>
  <c r="CP36" i="3"/>
  <c r="CP44" i="3"/>
  <c r="CP34" i="3"/>
  <c r="CP24" i="3"/>
  <c r="CO10" i="3"/>
  <c r="CO24" i="3"/>
  <c r="CO35" i="3"/>
  <c r="CO36" i="3"/>
  <c r="CQ43" i="3"/>
  <c r="CP35" i="3"/>
  <c r="CP32" i="3"/>
  <c r="CQ47" i="3"/>
  <c r="CQ53" i="3"/>
  <c r="CO17" i="3"/>
  <c r="CP17" i="3"/>
  <c r="CO41" i="3"/>
  <c r="CO18" i="3"/>
  <c r="CO34" i="3"/>
  <c r="CP6" i="3"/>
  <c r="CQ6" i="3" s="1"/>
  <c r="CO31" i="3"/>
  <c r="CQ51" i="3"/>
  <c r="CO39" i="3"/>
  <c r="CQ39" i="3" s="1"/>
  <c r="CO25" i="3"/>
  <c r="CO44" i="3"/>
  <c r="CQ45" i="3"/>
  <c r="CP10" i="3"/>
  <c r="CO32" i="3"/>
  <c r="CO9" i="3"/>
  <c r="CQ50" i="3"/>
  <c r="CP37" i="3"/>
  <c r="CQ37" i="3" s="1"/>
  <c r="CP25" i="3"/>
  <c r="CP31" i="3"/>
  <c r="CP19" i="3"/>
  <c r="CQ19" i="3" s="1"/>
  <c r="CP18" i="3"/>
  <c r="CP9" i="3"/>
  <c r="CP11" i="3"/>
  <c r="CQ14" i="3"/>
  <c r="CQ21" i="3"/>
  <c r="CQ16" i="3"/>
  <c r="CQ40" i="3"/>
  <c r="CQ38" i="3"/>
  <c r="CQ28" i="3"/>
  <c r="CQ13" i="3"/>
  <c r="CQ7" i="3"/>
  <c r="CQ52" i="3"/>
  <c r="CQ29" i="3"/>
  <c r="CQ41" i="3" l="1"/>
  <c r="CQ46" i="3"/>
  <c r="CQ49" i="3"/>
  <c r="CQ36" i="3"/>
  <c r="CQ11" i="3"/>
  <c r="CQ34" i="3"/>
  <c r="CQ24" i="3"/>
  <c r="CQ44" i="3"/>
  <c r="CQ10" i="3"/>
  <c r="CQ35" i="3"/>
  <c r="CQ32" i="3"/>
  <c r="CQ17" i="3"/>
  <c r="CQ18" i="3"/>
  <c r="CQ25" i="3"/>
  <c r="CQ31" i="3"/>
  <c r="CQ9" i="3"/>
  <c r="CR50" i="3" s="1"/>
  <c r="CR21" i="3"/>
  <c r="CR26" i="3"/>
  <c r="CR45" i="3"/>
  <c r="CR30" i="3"/>
  <c r="CR42" i="3"/>
  <c r="CR38" i="3"/>
  <c r="CR33" i="3"/>
  <c r="CR40" i="3"/>
  <c r="CR22" i="3"/>
  <c r="CR28" i="3"/>
  <c r="CR14" i="3"/>
  <c r="CR20" i="3"/>
  <c r="CR16" i="3"/>
  <c r="CR7" i="3"/>
  <c r="CR8" i="3"/>
  <c r="CR27" i="3"/>
  <c r="CR13" i="3"/>
  <c r="CR12" i="3"/>
  <c r="CR29" i="3"/>
  <c r="CR23" i="3"/>
  <c r="CR36" i="3" l="1"/>
  <c r="CR35" i="3"/>
  <c r="CR39" i="3"/>
  <c r="CR15" i="3"/>
  <c r="CR52" i="3"/>
  <c r="CR53" i="3"/>
  <c r="CR51" i="3"/>
  <c r="CR9" i="3"/>
  <c r="CR46" i="3"/>
  <c r="CR10" i="3"/>
  <c r="CR47" i="3"/>
  <c r="CR48" i="3"/>
  <c r="CR18" i="3"/>
  <c r="CR19" i="3"/>
  <c r="CR49" i="3"/>
  <c r="CR25" i="3"/>
  <c r="CR37" i="3"/>
  <c r="CR24" i="3"/>
  <c r="CR17" i="3"/>
  <c r="CR44" i="3"/>
  <c r="CR41" i="3"/>
  <c r="CR31" i="3"/>
  <c r="CR34" i="3"/>
  <c r="CR43" i="3"/>
  <c r="CR11" i="3"/>
  <c r="CR32" i="3"/>
  <c r="CR6" i="3"/>
  <c r="CS24" i="3" l="1"/>
  <c r="U40" i="3" s="1"/>
  <c r="CS31" i="3"/>
  <c r="U55" i="3" s="1"/>
  <c r="CS50" i="3"/>
  <c r="T92" i="3" s="1"/>
  <c r="CS13" i="3"/>
  <c r="T14" i="3" s="1"/>
  <c r="CS34" i="3"/>
  <c r="U65" i="3" s="1"/>
  <c r="CS45" i="3"/>
  <c r="T79" i="3" s="1"/>
  <c r="CS48" i="3"/>
  <c r="U89" i="3" s="1"/>
  <c r="CS41" i="3"/>
  <c r="T71" i="3" s="1"/>
  <c r="CS7" i="3"/>
  <c r="U4" i="3" s="1"/>
  <c r="CS16" i="3"/>
  <c r="U23" i="3" s="1"/>
  <c r="CS53" i="3"/>
  <c r="T95" i="3" s="1"/>
  <c r="CS40" i="3"/>
  <c r="U70" i="3" s="1"/>
  <c r="CS51" i="3"/>
  <c r="U92" i="3" s="1"/>
  <c r="CS33" i="3"/>
  <c r="U53" i="3" s="1"/>
  <c r="CS47" i="3"/>
  <c r="U84" i="3" s="1"/>
  <c r="CS15" i="3"/>
  <c r="U22" i="3" s="1"/>
  <c r="CS42" i="3"/>
  <c r="T78" i="3" s="1"/>
  <c r="CS10" i="3"/>
  <c r="T15" i="3" s="1"/>
  <c r="CS28" i="3"/>
  <c r="U48" i="3" s="1"/>
  <c r="CS17" i="3"/>
  <c r="T22" i="3" s="1"/>
  <c r="CS32" i="3"/>
  <c r="U56" i="3" s="1"/>
  <c r="CS30" i="3"/>
  <c r="T52" i="3" s="1"/>
  <c r="CS29" i="3"/>
  <c r="U45" i="3" s="1"/>
  <c r="CS25" i="3"/>
  <c r="T39" i="3" s="1"/>
  <c r="CS37" i="3"/>
  <c r="T63" i="3" s="1"/>
  <c r="CS39" i="3"/>
  <c r="U71" i="3" s="1"/>
  <c r="CS43" i="3"/>
  <c r="T80" i="3" s="1"/>
  <c r="CS35" i="3"/>
  <c r="U63" i="3" s="1"/>
  <c r="CS27" i="3"/>
  <c r="U47" i="3" s="1"/>
  <c r="CS12" i="3"/>
  <c r="T13" i="3" s="1"/>
  <c r="CS20" i="3"/>
  <c r="U30" i="3" s="1"/>
  <c r="CS38" i="3"/>
  <c r="T70" i="3" s="1"/>
  <c r="CS44" i="3"/>
  <c r="U80" i="3" s="1"/>
  <c r="CS52" i="3"/>
  <c r="T93" i="3" s="1"/>
  <c r="CS8" i="3"/>
  <c r="U9" i="3" s="1"/>
  <c r="CS11" i="3"/>
  <c r="T17" i="3" s="1"/>
  <c r="CS46" i="3"/>
  <c r="U88" i="3" s="1"/>
  <c r="CS26" i="3"/>
  <c r="T46" i="3" s="1"/>
  <c r="CS9" i="3"/>
  <c r="U5" i="3" s="1"/>
  <c r="CS49" i="3"/>
  <c r="U85" i="3" s="1"/>
  <c r="CS36" i="3"/>
  <c r="U62" i="3" s="1"/>
  <c r="CS21" i="3"/>
  <c r="T31" i="3" s="1"/>
  <c r="CS18" i="3"/>
  <c r="T30" i="3" s="1"/>
  <c r="CS14" i="3"/>
  <c r="U24" i="3" s="1"/>
  <c r="CS6" i="3"/>
  <c r="U8" i="3" s="1"/>
  <c r="CS19" i="3"/>
  <c r="U31" i="3" s="1"/>
  <c r="CS23" i="3"/>
  <c r="T40" i="3" s="1"/>
  <c r="CS22" i="3"/>
  <c r="T38" i="3" s="1"/>
  <c r="T37" i="3"/>
  <c r="T56" i="3" l="1"/>
  <c r="U52" i="3"/>
  <c r="T94" i="3"/>
  <c r="U87" i="3"/>
  <c r="U96" i="3"/>
  <c r="T89" i="3"/>
  <c r="U97" i="3"/>
  <c r="U95" i="3"/>
  <c r="T88" i="3"/>
  <c r="T97" i="3"/>
  <c r="U94" i="3"/>
  <c r="T96" i="3"/>
  <c r="U93" i="3"/>
  <c r="T87" i="3"/>
  <c r="CT50" i="3"/>
  <c r="T55" i="3"/>
  <c r="CT31" i="3" s="1"/>
  <c r="CT51" i="3"/>
  <c r="U61" i="3"/>
  <c r="T65" i="3"/>
  <c r="T85" i="3"/>
  <c r="U86" i="3"/>
  <c r="CT46" i="3" s="1"/>
  <c r="T86" i="3"/>
  <c r="T84" i="3"/>
  <c r="U77" i="3"/>
  <c r="CT44" i="3" s="1"/>
  <c r="T81" i="3"/>
  <c r="T8" i="3"/>
  <c r="T6" i="3"/>
  <c r="U14" i="3"/>
  <c r="T69" i="3"/>
  <c r="U41" i="3"/>
  <c r="T36" i="3"/>
  <c r="T57" i="3"/>
  <c r="U12" i="3"/>
  <c r="U73" i="3"/>
  <c r="U81" i="3"/>
  <c r="U38" i="3"/>
  <c r="U20" i="3"/>
  <c r="U79" i="3"/>
  <c r="T60" i="3"/>
  <c r="T25" i="3"/>
  <c r="T76" i="3"/>
  <c r="CT43" i="3" s="1"/>
  <c r="U60" i="3"/>
  <c r="T64" i="3"/>
  <c r="U76" i="3"/>
  <c r="U44" i="3"/>
  <c r="T72" i="3"/>
  <c r="T16" i="3"/>
  <c r="T32" i="3"/>
  <c r="T48" i="3"/>
  <c r="T44" i="3"/>
  <c r="U49" i="3"/>
  <c r="T73" i="3"/>
  <c r="CT38" i="3"/>
  <c r="U13" i="3"/>
  <c r="CT12" i="3" s="1"/>
  <c r="U46" i="3"/>
  <c r="U21" i="3"/>
  <c r="U32" i="3"/>
  <c r="U29" i="3"/>
  <c r="T61" i="3"/>
  <c r="CT37" i="3" s="1"/>
  <c r="U6" i="3"/>
  <c r="T45" i="3"/>
  <c r="T68" i="3"/>
  <c r="U15" i="3"/>
  <c r="CT28" i="3"/>
  <c r="T24" i="3"/>
  <c r="CT23" i="3"/>
  <c r="T53" i="3"/>
  <c r="CT33" i="3" s="1"/>
  <c r="T23" i="3"/>
  <c r="U72" i="3"/>
  <c r="U68" i="3"/>
  <c r="U37" i="3"/>
  <c r="CT24" i="3" s="1"/>
  <c r="T7" i="3"/>
  <c r="U17" i="3"/>
  <c r="U54" i="3"/>
  <c r="U64" i="3"/>
  <c r="U28" i="3"/>
  <c r="T28" i="3"/>
  <c r="U25" i="3"/>
  <c r="U69" i="3"/>
  <c r="CT40" i="3" s="1"/>
  <c r="CT53" i="3"/>
  <c r="U7" i="3"/>
  <c r="U33" i="3"/>
  <c r="U16" i="3"/>
  <c r="T62" i="3"/>
  <c r="T20" i="3"/>
  <c r="T77" i="3"/>
  <c r="T41" i="3"/>
  <c r="T5" i="3"/>
  <c r="T21" i="3"/>
  <c r="CT17" i="3" s="1"/>
  <c r="T54" i="3"/>
  <c r="U39" i="3"/>
  <c r="T49" i="3"/>
  <c r="T4" i="3"/>
  <c r="CT7" i="3" s="1"/>
  <c r="U78" i="3"/>
  <c r="T9" i="3"/>
  <c r="U36" i="3"/>
  <c r="CT22" i="3" s="1"/>
  <c r="T33" i="3"/>
  <c r="T12" i="3"/>
  <c r="U57" i="3"/>
  <c r="T47" i="3"/>
  <c r="T29" i="3"/>
  <c r="CT21" i="3"/>
  <c r="CT14" i="3"/>
  <c r="CT42" i="3"/>
  <c r="CT45" i="3"/>
  <c r="CT20" i="3"/>
  <c r="CT30" i="3"/>
  <c r="CT26" i="3"/>
  <c r="CT16" i="3"/>
  <c r="CT13" i="3"/>
  <c r="CT27" i="3"/>
  <c r="CT52" i="3"/>
  <c r="CT29" i="3"/>
  <c r="CT8" i="3"/>
  <c r="CT49" i="3" l="1"/>
  <c r="CT32" i="3"/>
  <c r="CT48" i="3"/>
  <c r="CT47" i="3"/>
  <c r="CT34" i="3"/>
  <c r="CT25" i="3"/>
  <c r="CT6" i="3"/>
  <c r="CT41" i="3"/>
  <c r="CT39" i="3"/>
  <c r="CT36" i="3"/>
  <c r="CT9" i="3"/>
  <c r="CT18" i="3"/>
  <c r="CT35" i="3"/>
  <c r="CT15" i="3"/>
  <c r="CT10" i="3"/>
  <c r="CT19" i="3"/>
  <c r="CT11" i="3"/>
  <c r="CU45" i="3"/>
  <c r="CU21" i="3"/>
  <c r="CU27" i="3"/>
  <c r="CU38" i="3"/>
  <c r="CU30" i="3"/>
  <c r="CU26" i="3"/>
  <c r="CU20" i="3"/>
  <c r="CU50" i="3"/>
  <c r="CU33" i="3"/>
  <c r="CU14" i="3"/>
  <c r="CU42" i="3"/>
  <c r="CU12" i="3"/>
  <c r="CU16" i="3"/>
  <c r="CU40" i="3"/>
  <c r="CU28" i="3"/>
  <c r="CU22" i="3"/>
  <c r="CU29" i="3"/>
  <c r="CU8" i="3"/>
  <c r="CU23" i="3"/>
  <c r="CU7" i="3"/>
  <c r="CU13" i="3"/>
  <c r="CU36" i="3" l="1"/>
  <c r="CU46" i="3"/>
  <c r="CU49" i="3"/>
  <c r="CU37" i="3"/>
  <c r="CU53" i="3"/>
  <c r="CU52" i="3"/>
  <c r="CU51" i="3"/>
  <c r="CU35" i="3"/>
  <c r="CU47" i="3"/>
  <c r="CU34" i="3"/>
  <c r="CU6" i="3"/>
  <c r="CU9" i="3"/>
  <c r="CU48" i="3"/>
  <c r="CU31" i="3"/>
  <c r="CU17" i="3"/>
  <c r="CU18" i="3"/>
  <c r="CU41" i="3"/>
  <c r="CU39" i="3"/>
  <c r="CU24" i="3"/>
  <c r="CU11" i="3"/>
  <c r="CU44" i="3"/>
  <c r="CU25" i="3"/>
  <c r="CU43" i="3"/>
  <c r="CU32" i="3"/>
  <c r="CU19" i="3"/>
  <c r="CU15" i="3"/>
  <c r="CU10" i="3"/>
  <c r="CV45" i="3" l="1"/>
  <c r="CW45" i="3" s="1"/>
  <c r="CV41" i="3"/>
  <c r="CW41" i="3" s="1"/>
  <c r="CV15" i="3"/>
  <c r="CW15" i="3" s="1"/>
  <c r="CV25" i="3"/>
  <c r="CW25" i="3" s="1"/>
  <c r="CV32" i="3"/>
  <c r="CW32" i="3" s="1"/>
  <c r="CV30" i="3"/>
  <c r="CW30" i="3" s="1"/>
  <c r="CV12" i="3"/>
  <c r="CW12" i="3" s="1"/>
  <c r="CV22" i="3"/>
  <c r="CW22" i="3" s="1"/>
  <c r="CV24" i="3"/>
  <c r="CW24" i="3" s="1"/>
  <c r="CV19" i="3"/>
  <c r="CW19" i="3" s="1"/>
  <c r="CV33" i="3"/>
  <c r="CW33" i="3" s="1"/>
  <c r="CV16" i="3"/>
  <c r="CW16" i="3" s="1"/>
  <c r="CV11" i="3"/>
  <c r="CW11" i="3" s="1"/>
  <c r="CV14" i="3"/>
  <c r="CW14" i="3" s="1"/>
  <c r="CV23" i="3"/>
  <c r="CW23" i="3" s="1"/>
  <c r="CV6" i="3"/>
  <c r="CW6" i="3" s="1"/>
  <c r="CV17" i="3"/>
  <c r="CW17" i="3" s="1"/>
  <c r="CV51" i="3"/>
  <c r="CW51" i="3" s="1"/>
  <c r="CV46" i="3"/>
  <c r="CW46" i="3" s="1"/>
  <c r="CV10" i="3"/>
  <c r="CW10" i="3" s="1"/>
  <c r="CV53" i="3"/>
  <c r="CW53" i="3" s="1"/>
  <c r="CV21" i="3"/>
  <c r="CW21" i="3" s="1"/>
  <c r="CV52" i="3"/>
  <c r="CW52" i="3" s="1"/>
  <c r="CV27" i="3"/>
  <c r="CW27" i="3" s="1"/>
  <c r="CV31" i="3"/>
  <c r="CW31" i="3" s="1"/>
  <c r="CV20" i="3"/>
  <c r="CW20" i="3" s="1"/>
  <c r="CV34" i="3"/>
  <c r="CW34" i="3" s="1"/>
  <c r="CV29" i="3"/>
  <c r="CW29" i="3" s="1"/>
  <c r="CV8" i="3"/>
  <c r="CW8" i="3" s="1"/>
  <c r="CV35" i="3"/>
  <c r="CW35" i="3" s="1"/>
  <c r="CV38" i="3"/>
  <c r="CW38" i="3" s="1"/>
  <c r="CV7" i="3"/>
  <c r="CW7" i="3" s="1"/>
  <c r="CV28" i="3"/>
  <c r="CW28" i="3" s="1"/>
  <c r="CV26" i="3"/>
  <c r="CW26" i="3" s="1"/>
  <c r="CV40" i="3"/>
  <c r="CW40" i="3" s="1"/>
  <c r="CV9" i="3"/>
  <c r="CW9" i="3" s="1"/>
  <c r="CV36" i="3"/>
  <c r="CW36" i="3" s="1"/>
  <c r="CV39" i="3"/>
  <c r="CW39" i="3" s="1"/>
  <c r="CV48" i="3"/>
  <c r="CW48" i="3" s="1"/>
  <c r="CV50" i="3"/>
  <c r="CW50" i="3" s="1"/>
  <c r="CV37" i="3"/>
  <c r="CW37" i="3" s="1"/>
  <c r="CV13" i="3"/>
  <c r="CW13" i="3" s="1"/>
  <c r="CV18" i="3"/>
  <c r="CW18" i="3" s="1"/>
  <c r="CV49" i="3"/>
  <c r="CW49" i="3" s="1"/>
  <c r="CV47" i="3"/>
  <c r="CW47" i="3" s="1"/>
  <c r="CV42" i="3"/>
  <c r="CW42" i="3" s="1"/>
  <c r="CV43" i="3"/>
  <c r="CW43" i="3" s="1"/>
  <c r="CV44" i="3"/>
  <c r="CW44" i="3" s="1"/>
  <c r="CX7" i="3" l="1"/>
  <c r="CX18" i="3"/>
  <c r="CX15" i="3"/>
  <c r="CX34" i="3"/>
  <c r="CX27" i="3"/>
  <c r="CX20" i="3"/>
  <c r="CX49" i="3"/>
  <c r="CX30" i="3"/>
  <c r="CX24" i="3"/>
  <c r="CX41" i="3"/>
  <c r="CX12" i="3"/>
  <c r="CX19" i="3"/>
  <c r="CX28" i="3"/>
  <c r="CX9" i="3"/>
  <c r="CX25" i="3"/>
  <c r="CX51" i="3"/>
  <c r="CX37" i="3"/>
  <c r="CX17" i="3"/>
  <c r="CX53" i="3"/>
  <c r="CX43" i="3"/>
  <c r="CX46" i="3"/>
  <c r="CX44" i="3"/>
  <c r="CX38" i="3"/>
  <c r="CX47" i="3"/>
  <c r="CX13" i="3"/>
  <c r="CX42" i="3"/>
  <c r="CX21" i="3"/>
  <c r="CX35" i="3"/>
  <c r="CX29" i="3"/>
  <c r="CX22" i="3"/>
  <c r="CX45" i="3"/>
  <c r="CX40" i="3"/>
  <c r="CX39" i="3"/>
  <c r="CX31" i="3"/>
  <c r="CX52" i="3"/>
  <c r="CX50" i="3"/>
  <c r="CX48" i="3"/>
  <c r="CX8" i="3"/>
  <c r="CX16" i="3"/>
  <c r="CX10" i="3"/>
  <c r="CX32" i="3"/>
  <c r="CX6" i="3"/>
  <c r="CX14" i="3"/>
  <c r="CX11" i="3"/>
  <c r="CX23" i="3"/>
  <c r="CX36" i="3"/>
  <c r="CX26" i="3"/>
  <c r="CX33" i="3"/>
  <c r="CY33" i="3" l="1"/>
  <c r="CZ33" i="3" s="1"/>
  <c r="CY19" i="3"/>
  <c r="CZ19" i="3" s="1"/>
  <c r="CY14" i="3"/>
  <c r="CZ14" i="3" s="1"/>
  <c r="CY49" i="3"/>
  <c r="CZ49" i="3" s="1"/>
  <c r="CY35" i="3"/>
  <c r="CZ35" i="3" s="1"/>
  <c r="CY23" i="3"/>
  <c r="CZ23" i="3" s="1"/>
  <c r="CY18" i="3"/>
  <c r="CZ18" i="3" s="1"/>
  <c r="CY31" i="3"/>
  <c r="CZ31" i="3" s="1"/>
  <c r="CY46" i="3"/>
  <c r="CZ46" i="3" s="1"/>
  <c r="CY24" i="3"/>
  <c r="CZ24" i="3" s="1"/>
  <c r="CY9" i="3"/>
  <c r="CZ9" i="3" s="1"/>
  <c r="CY48" i="3"/>
  <c r="CZ48" i="3" s="1"/>
  <c r="CY13" i="3"/>
  <c r="CZ13" i="3" s="1"/>
  <c r="CY28" i="3"/>
  <c r="CZ28" i="3" s="1"/>
  <c r="CY41" i="3"/>
  <c r="CZ41" i="3" s="1"/>
  <c r="CY26" i="3"/>
  <c r="CZ26" i="3" s="1"/>
  <c r="CY7" i="3"/>
  <c r="CZ7" i="3" s="1"/>
  <c r="CY52" i="3"/>
  <c r="CZ52" i="3" s="1"/>
  <c r="CY37" i="3"/>
  <c r="CZ37" i="3" s="1"/>
  <c r="CY21" i="3"/>
  <c r="CZ21" i="3" s="1"/>
  <c r="CY20" i="3"/>
  <c r="CZ20" i="3" s="1"/>
  <c r="CY17" i="3"/>
  <c r="CZ17" i="3" s="1"/>
  <c r="CY53" i="3"/>
  <c r="CZ53" i="3" s="1"/>
  <c r="CY8" i="3"/>
  <c r="CZ8" i="3" s="1"/>
  <c r="CY10" i="3"/>
  <c r="CZ10" i="3" s="1"/>
  <c r="CY45" i="3"/>
  <c r="CZ45" i="3" s="1"/>
  <c r="CY50" i="3"/>
  <c r="CZ50" i="3" s="1"/>
  <c r="CY34" i="3"/>
  <c r="CZ34" i="3" s="1"/>
  <c r="CY22" i="3"/>
  <c r="CZ22" i="3" s="1"/>
  <c r="CY6" i="3"/>
  <c r="CZ6" i="3" s="1"/>
  <c r="CY29" i="3"/>
  <c r="CZ29" i="3" s="1"/>
  <c r="CY51" i="3"/>
  <c r="CZ51" i="3" s="1"/>
  <c r="CY44" i="3"/>
  <c r="CZ44" i="3" s="1"/>
  <c r="CY42" i="3"/>
  <c r="CZ42" i="3" s="1"/>
  <c r="CY36" i="3"/>
  <c r="CZ36" i="3" s="1"/>
  <c r="CY15" i="3"/>
  <c r="CZ15" i="3" s="1"/>
  <c r="CY47" i="3"/>
  <c r="CZ47" i="3" s="1"/>
  <c r="CY25" i="3"/>
  <c r="CZ25" i="3" s="1"/>
  <c r="CY27" i="3"/>
  <c r="CZ27" i="3" s="1"/>
  <c r="CY12" i="3"/>
  <c r="CZ12" i="3" s="1"/>
  <c r="CY32" i="3"/>
  <c r="CZ32" i="3" s="1"/>
  <c r="CY38" i="3"/>
  <c r="CZ38" i="3" s="1"/>
  <c r="CY43" i="3"/>
  <c r="CZ43" i="3" s="1"/>
  <c r="CY40" i="3"/>
  <c r="CZ40" i="3" s="1"/>
  <c r="CY16" i="3"/>
  <c r="CZ16" i="3" s="1"/>
  <c r="CY11" i="3"/>
  <c r="CZ11" i="3" s="1"/>
  <c r="CY30" i="3"/>
  <c r="CZ30" i="3" s="1"/>
  <c r="CY39" i="3"/>
  <c r="CZ39" i="3" s="1"/>
  <c r="DA14" i="3" l="1"/>
  <c r="DA31" i="3"/>
  <c r="DA45" i="3"/>
  <c r="DA11" i="3"/>
  <c r="DA37" i="3"/>
  <c r="DA32" i="3"/>
  <c r="DA20" i="3"/>
  <c r="DA40" i="3"/>
  <c r="DA36" i="3"/>
  <c r="DA26" i="3"/>
  <c r="DA6" i="3"/>
  <c r="DA41" i="3"/>
  <c r="DA34" i="3"/>
  <c r="DA28" i="3"/>
  <c r="DA39" i="3"/>
  <c r="DA27" i="3"/>
  <c r="DA22" i="3"/>
  <c r="DA8" i="3"/>
  <c r="DA7" i="3"/>
  <c r="DA25" i="3"/>
  <c r="DA12" i="3"/>
  <c r="DA53" i="3"/>
  <c r="DA29" i="3"/>
  <c r="DA30" i="3"/>
  <c r="DA19" i="3"/>
  <c r="DA21" i="3"/>
  <c r="DA9" i="3"/>
  <c r="DA24" i="3"/>
  <c r="DA38" i="3"/>
  <c r="DA15" i="3"/>
  <c r="DA48" i="3"/>
  <c r="DA43" i="3"/>
  <c r="DA13" i="3"/>
  <c r="DA35" i="3"/>
  <c r="DA23" i="3"/>
  <c r="DA44" i="3"/>
  <c r="DA10" i="3"/>
  <c r="DA47" i="3"/>
  <c r="DA49" i="3"/>
  <c r="DA51" i="3"/>
  <c r="DA52" i="3"/>
  <c r="DA46" i="3"/>
  <c r="DA42" i="3"/>
  <c r="DA17" i="3"/>
  <c r="DA50" i="3"/>
  <c r="DA33" i="3"/>
  <c r="DA16" i="3"/>
  <c r="DA18" i="3"/>
  <c r="DB10" i="3" l="1"/>
  <c r="DC10" i="3" s="1"/>
  <c r="DB19" i="3"/>
  <c r="DC19" i="3" s="1"/>
  <c r="DB44" i="3"/>
  <c r="DC44" i="3" s="1"/>
  <c r="DB29" i="3"/>
  <c r="DC29" i="3" s="1"/>
  <c r="DB53" i="3"/>
  <c r="DC53" i="3" s="1"/>
  <c r="DB18" i="3"/>
  <c r="DC18" i="3" s="1"/>
  <c r="DB23" i="3"/>
  <c r="DC23" i="3" s="1"/>
  <c r="DB52" i="3"/>
  <c r="DC52" i="3" s="1"/>
  <c r="DB38" i="3"/>
  <c r="DC38" i="3" s="1"/>
  <c r="DB49" i="3"/>
  <c r="DC49" i="3" s="1"/>
  <c r="DB16" i="3"/>
  <c r="DC16" i="3" s="1"/>
  <c r="DB35" i="3"/>
  <c r="DC35" i="3" s="1"/>
  <c r="DB51" i="3"/>
  <c r="DC51" i="3" s="1"/>
  <c r="DB24" i="3"/>
  <c r="DC24" i="3" s="1"/>
  <c r="DB27" i="3"/>
  <c r="DC27" i="3" s="1"/>
  <c r="DB17" i="3"/>
  <c r="DC17" i="3" s="1"/>
  <c r="DB30" i="3"/>
  <c r="DC30" i="3" s="1"/>
  <c r="DB7" i="3"/>
  <c r="DC7" i="3" s="1"/>
  <c r="DB50" i="3"/>
  <c r="DC50" i="3" s="1"/>
  <c r="DB36" i="3"/>
  <c r="DC36" i="3" s="1"/>
  <c r="DB39" i="3"/>
  <c r="DC39" i="3" s="1"/>
  <c r="DB41" i="3"/>
  <c r="DC41" i="3" s="1"/>
  <c r="DB47" i="3"/>
  <c r="DC47" i="3" s="1"/>
  <c r="DB21" i="3"/>
  <c r="DC21" i="3" s="1"/>
  <c r="DB28" i="3"/>
  <c r="DC28" i="3" s="1"/>
  <c r="DB34" i="3"/>
  <c r="DC34" i="3" s="1"/>
  <c r="DB15" i="3"/>
  <c r="DC15" i="3" s="1"/>
  <c r="DB9" i="3"/>
  <c r="DC9" i="3" s="1"/>
  <c r="DB8" i="3"/>
  <c r="DC8" i="3" s="1"/>
  <c r="DB26" i="3"/>
  <c r="DC26" i="3" s="1"/>
  <c r="DB22" i="3"/>
  <c r="DC22" i="3" s="1"/>
  <c r="DB40" i="3"/>
  <c r="DC40" i="3" s="1"/>
  <c r="DB37" i="3"/>
  <c r="DC37" i="3" s="1"/>
  <c r="DB14" i="3"/>
  <c r="DC14" i="3" s="1"/>
  <c r="DB46" i="3"/>
  <c r="DC46" i="3" s="1"/>
  <c r="DB43" i="3"/>
  <c r="DC43" i="3" s="1"/>
  <c r="DB33" i="3"/>
  <c r="DC33" i="3" s="1"/>
  <c r="DB20" i="3"/>
  <c r="DC20" i="3" s="1"/>
  <c r="DB31" i="3"/>
  <c r="DC31" i="3" s="1"/>
  <c r="DB12" i="3"/>
  <c r="DC12" i="3" s="1"/>
  <c r="DB48" i="3"/>
  <c r="DC48" i="3" s="1"/>
  <c r="DB6" i="3"/>
  <c r="DC6" i="3" s="1"/>
  <c r="DB32" i="3"/>
  <c r="DC32" i="3" s="1"/>
  <c r="DB13" i="3"/>
  <c r="DC13" i="3" s="1"/>
  <c r="DB11" i="3"/>
  <c r="DC11" i="3" s="1"/>
  <c r="DB42" i="3"/>
  <c r="DC42" i="3" s="1"/>
  <c r="DB45" i="3"/>
  <c r="DC45" i="3" s="1"/>
  <c r="DB25" i="3"/>
  <c r="DC25" i="3" s="1"/>
  <c r="DD6" i="3" l="1"/>
  <c r="BM6" i="3" s="1"/>
  <c r="AV6" i="3" s="1"/>
  <c r="DD35" i="3"/>
  <c r="BM35" i="3" s="1"/>
  <c r="DD44" i="3"/>
  <c r="BM44" i="3" s="1"/>
  <c r="DD46" i="3"/>
  <c r="BM46" i="3" s="1"/>
  <c r="DD37" i="3"/>
  <c r="BM37" i="3" s="1"/>
  <c r="DD48" i="3"/>
  <c r="BM48" i="3" s="1"/>
  <c r="DD52" i="3"/>
  <c r="BM52" i="3" s="1"/>
  <c r="DD26" i="3"/>
  <c r="BM26" i="3" s="1"/>
  <c r="DD40" i="3"/>
  <c r="BM40" i="3" s="1"/>
  <c r="DD50" i="3"/>
  <c r="BM50" i="3" s="1"/>
  <c r="DD25" i="3"/>
  <c r="BM25" i="3" s="1"/>
  <c r="DD43" i="3"/>
  <c r="BM43" i="3" s="1"/>
  <c r="DD23" i="3"/>
  <c r="BM23" i="3" s="1"/>
  <c r="DD8" i="3"/>
  <c r="BM8" i="3" s="1"/>
  <c r="DD17" i="3"/>
  <c r="BM17" i="3" s="1"/>
  <c r="DD9" i="3"/>
  <c r="BM9" i="3" s="1"/>
  <c r="DD33" i="3"/>
  <c r="BM33" i="3" s="1"/>
  <c r="DD20" i="3"/>
  <c r="BM20" i="3" s="1"/>
  <c r="DD39" i="3"/>
  <c r="BM39" i="3" s="1"/>
  <c r="DD28" i="3"/>
  <c r="BM28" i="3" s="1"/>
  <c r="DD22" i="3"/>
  <c r="BM22" i="3" s="1"/>
  <c r="DD30" i="3"/>
  <c r="BM30" i="3" s="1"/>
  <c r="DD7" i="3"/>
  <c r="BM7" i="3" s="1"/>
  <c r="AV9" i="3" s="1"/>
  <c r="DD21" i="3"/>
  <c r="BM21" i="3" s="1"/>
  <c r="DD42" i="3"/>
  <c r="BM42" i="3" s="1"/>
  <c r="DD38" i="3"/>
  <c r="BM38" i="3" s="1"/>
  <c r="DD41" i="3"/>
  <c r="BM41" i="3" s="1"/>
  <c r="DD29" i="3"/>
  <c r="BM29" i="3" s="1"/>
  <c r="DD51" i="3"/>
  <c r="BM51" i="3" s="1"/>
  <c r="DD11" i="3"/>
  <c r="BM11" i="3" s="1"/>
  <c r="DD12" i="3"/>
  <c r="BM12" i="3" s="1"/>
  <c r="DD31" i="3"/>
  <c r="BM31" i="3" s="1"/>
  <c r="DD36" i="3"/>
  <c r="BM36" i="3" s="1"/>
  <c r="DD14" i="3"/>
  <c r="BM14" i="3" s="1"/>
  <c r="DD18" i="3"/>
  <c r="BM18" i="3" s="1"/>
  <c r="DD47" i="3"/>
  <c r="BM47" i="3" s="1"/>
  <c r="DD13" i="3"/>
  <c r="BM13" i="3" s="1"/>
  <c r="DD34" i="3"/>
  <c r="BM34" i="3" s="1"/>
  <c r="DD10" i="3"/>
  <c r="BM10" i="3" s="1"/>
  <c r="DD53" i="3"/>
  <c r="BM53" i="3" s="1"/>
  <c r="DD27" i="3"/>
  <c r="BM27" i="3" s="1"/>
  <c r="DD45" i="3"/>
  <c r="BM45" i="3" s="1"/>
  <c r="DD24" i="3"/>
  <c r="BM24" i="3" s="1"/>
  <c r="DD16" i="3"/>
  <c r="BM16" i="3" s="1"/>
  <c r="DD49" i="3"/>
  <c r="BM49" i="3" s="1"/>
  <c r="DD19" i="3"/>
  <c r="BM19" i="3" s="1"/>
  <c r="DD15" i="3"/>
  <c r="BM15" i="3" s="1"/>
  <c r="DD32" i="3"/>
  <c r="BM32" i="3" s="1"/>
  <c r="DQ6" i="3"/>
  <c r="DJ6" i="3" s="1"/>
  <c r="DQ19" i="3" l="1"/>
  <c r="DJ19" i="3" s="1"/>
  <c r="DQ8" i="3"/>
  <c r="DJ8" i="3" s="1"/>
  <c r="AV7" i="3"/>
  <c r="DQ25" i="3"/>
  <c r="DJ25" i="3" s="1"/>
  <c r="AV78" i="3"/>
  <c r="AV8" i="3"/>
  <c r="DQ11" i="3"/>
  <c r="DJ11" i="3" s="1"/>
  <c r="DQ44" i="3"/>
  <c r="DJ44" i="3" s="1"/>
  <c r="AV64" i="3"/>
  <c r="DQ9" i="3"/>
  <c r="DJ9" i="3" s="1"/>
  <c r="DQ51" i="3"/>
  <c r="DJ51" i="3" s="1"/>
  <c r="DQ31" i="3"/>
  <c r="DJ31" i="3" s="1"/>
  <c r="AV32" i="3"/>
  <c r="AV14" i="3"/>
  <c r="DQ30" i="3"/>
  <c r="DJ30" i="3" s="1"/>
  <c r="AV54" i="3"/>
  <c r="DQ36" i="3"/>
  <c r="DJ36" i="3" s="1"/>
  <c r="DQ16" i="3"/>
  <c r="DJ16" i="3" s="1"/>
  <c r="DQ10" i="3"/>
  <c r="DJ10" i="3" s="1"/>
  <c r="AV39" i="3"/>
  <c r="AV96" i="3"/>
  <c r="DQ49" i="3"/>
  <c r="DJ49" i="3" s="1"/>
  <c r="DQ13" i="3"/>
  <c r="DJ13" i="3" s="1"/>
  <c r="DQ46" i="3"/>
  <c r="DJ46" i="3" s="1"/>
  <c r="AV71" i="3"/>
  <c r="DQ28" i="3"/>
  <c r="DJ28" i="3" s="1"/>
  <c r="AV17" i="3"/>
  <c r="AV40" i="3"/>
  <c r="AV22" i="3"/>
  <c r="AV94" i="3"/>
  <c r="AV97" i="3"/>
  <c r="AV33" i="3"/>
  <c r="AV38" i="3"/>
  <c r="DQ15" i="3"/>
  <c r="DJ15" i="3" s="1"/>
  <c r="DQ48" i="3"/>
  <c r="DJ48" i="3" s="1"/>
  <c r="AV62" i="3"/>
  <c r="AV46" i="3"/>
  <c r="AV24" i="3"/>
  <c r="DQ52" i="3"/>
  <c r="DJ52" i="3" s="1"/>
  <c r="AV47" i="3"/>
  <c r="AV25" i="3"/>
  <c r="DQ40" i="3"/>
  <c r="DJ40" i="3" s="1"/>
  <c r="AV87" i="3"/>
  <c r="AV70" i="3"/>
  <c r="DQ17" i="3"/>
  <c r="DJ17" i="3" s="1"/>
  <c r="AV81" i="3"/>
  <c r="DQ23" i="3"/>
  <c r="DJ23" i="3" s="1"/>
  <c r="DQ22" i="3"/>
  <c r="DJ22" i="3" s="1"/>
  <c r="DQ45" i="3"/>
  <c r="DJ45" i="3" s="1"/>
  <c r="DQ53" i="3"/>
  <c r="DJ53" i="3" s="1"/>
  <c r="DQ12" i="3"/>
  <c r="DJ12" i="3" s="1"/>
  <c r="AV80" i="3"/>
  <c r="AV63" i="3"/>
  <c r="AV86" i="3"/>
  <c r="AV79" i="3"/>
  <c r="AV15" i="3"/>
  <c r="AV49" i="3"/>
  <c r="AV41" i="3"/>
  <c r="AV95" i="3"/>
  <c r="AV89" i="3"/>
  <c r="DQ7" i="3"/>
  <c r="DJ7" i="3" s="1"/>
  <c r="AV55" i="3"/>
  <c r="DQ38" i="3"/>
  <c r="DJ38" i="3" s="1"/>
  <c r="AV72" i="3"/>
  <c r="AV56" i="3"/>
  <c r="DQ14" i="3"/>
  <c r="DJ14" i="3" s="1"/>
  <c r="DQ18" i="3"/>
  <c r="DJ18" i="3" s="1"/>
  <c r="AV23" i="3"/>
  <c r="AV48" i="3"/>
  <c r="DQ43" i="3"/>
  <c r="DJ43" i="3" s="1"/>
  <c r="DQ20" i="3"/>
  <c r="DJ20" i="3" s="1"/>
  <c r="AV65" i="3"/>
  <c r="DQ32" i="3"/>
  <c r="DJ32" i="3" s="1"/>
  <c r="AV57" i="3"/>
  <c r="DQ24" i="3"/>
  <c r="DJ24" i="3" s="1"/>
  <c r="DQ26" i="3"/>
  <c r="DJ26" i="3" s="1"/>
  <c r="DQ35" i="3"/>
  <c r="DJ35" i="3" s="1"/>
  <c r="DQ27" i="3"/>
  <c r="DJ27" i="3" s="1"/>
  <c r="DQ34" i="3"/>
  <c r="DJ34" i="3" s="1"/>
  <c r="AV30" i="3"/>
  <c r="DQ47" i="3"/>
  <c r="DJ47" i="3" s="1"/>
  <c r="DQ33" i="3"/>
  <c r="DJ33" i="3" s="1"/>
  <c r="AV31" i="3"/>
  <c r="DQ37" i="3"/>
  <c r="DJ37" i="3" s="1"/>
  <c r="DQ50" i="3"/>
  <c r="DJ50" i="3" s="1"/>
  <c r="AV16" i="3"/>
  <c r="DQ42" i="3"/>
  <c r="DJ42" i="3" s="1"/>
  <c r="AV73" i="3"/>
  <c r="DQ29" i="3"/>
  <c r="DJ29" i="3" s="1"/>
  <c r="DQ39" i="3"/>
  <c r="DJ39" i="3" s="1"/>
  <c r="DQ21" i="3"/>
  <c r="DJ21" i="3" s="1"/>
  <c r="DQ41" i="3"/>
  <c r="DJ41" i="3" s="1"/>
  <c r="AV88" i="3"/>
  <c r="DF8" i="3" l="1"/>
  <c r="DL50" i="3"/>
  <c r="DN50" i="3" s="1" a="1"/>
  <c r="DN50" i="3" s="1"/>
  <c r="DL53" i="3"/>
  <c r="AU97" i="3" s="1"/>
  <c r="DL51" i="3"/>
  <c r="AU95" i="3" s="1"/>
  <c r="DL52" i="3"/>
  <c r="AU96" i="3" s="1"/>
  <c r="DL46" i="3"/>
  <c r="AU86" i="3" s="1"/>
  <c r="DL49" i="3"/>
  <c r="AU89" i="3" s="1"/>
  <c r="DL48" i="3"/>
  <c r="AU88" i="3" s="1"/>
  <c r="DL47" i="3"/>
  <c r="AU87" i="3" s="1"/>
  <c r="DL43" i="3"/>
  <c r="AU79" i="3" s="1"/>
  <c r="DF7" i="3"/>
  <c r="DL44" i="3"/>
  <c r="AU80" i="3" s="1"/>
  <c r="DL45" i="3"/>
  <c r="DM45" i="3" s="1"/>
  <c r="DL42" i="3"/>
  <c r="AU78" i="3" s="1"/>
  <c r="DL38" i="3"/>
  <c r="AU70" i="3" s="1"/>
  <c r="DL22" i="3"/>
  <c r="AU38" i="3" s="1"/>
  <c r="DL17" i="3"/>
  <c r="AU25" i="3" s="1"/>
  <c r="DL14" i="3"/>
  <c r="DM14" i="3" s="1"/>
  <c r="DL40" i="3"/>
  <c r="AU72" i="3" s="1"/>
  <c r="DL33" i="3"/>
  <c r="AU57" i="3" s="1"/>
  <c r="DL16" i="3"/>
  <c r="AU24" i="3" s="1"/>
  <c r="DL18" i="3"/>
  <c r="AU30" i="3" s="1"/>
  <c r="DL30" i="3"/>
  <c r="AU54" i="3" s="1"/>
  <c r="DL21" i="3"/>
  <c r="AU33" i="3" s="1"/>
  <c r="DL31" i="3"/>
  <c r="AU55" i="3" s="1"/>
  <c r="DL26" i="3"/>
  <c r="AU46" i="3" s="1"/>
  <c r="DL8" i="3"/>
  <c r="AU8" i="3" s="1"/>
  <c r="DL23" i="3"/>
  <c r="AU39" i="3" s="1"/>
  <c r="DL28" i="3"/>
  <c r="AU48" i="3" s="1"/>
  <c r="DL37" i="3"/>
  <c r="AU65" i="3" s="1"/>
  <c r="DL41" i="3"/>
  <c r="AU73" i="3" s="1"/>
  <c r="DL13" i="3"/>
  <c r="AU17" i="3" s="1"/>
  <c r="DL20" i="3"/>
  <c r="DN20" i="3" s="1" a="1"/>
  <c r="DN20" i="3" s="1"/>
  <c r="DL34" i="3"/>
  <c r="AU62" i="3" s="1"/>
  <c r="DL24" i="3"/>
  <c r="AU40" i="3" s="1"/>
  <c r="DL9" i="3"/>
  <c r="AU9" i="3" s="1"/>
  <c r="DL35" i="3"/>
  <c r="AU63" i="3" s="1"/>
  <c r="DL7" i="3"/>
  <c r="DN7" i="3" s="1" a="1"/>
  <c r="DN7" i="3" s="1"/>
  <c r="DL39" i="3"/>
  <c r="AU71" i="3" s="1"/>
  <c r="DL27" i="3"/>
  <c r="AU47" i="3" s="1"/>
  <c r="DL12" i="3"/>
  <c r="AU16" i="3" s="1"/>
  <c r="DL6" i="3"/>
  <c r="AU6" i="3" s="1"/>
  <c r="DL15" i="3"/>
  <c r="AU23" i="3" s="1"/>
  <c r="DL29" i="3"/>
  <c r="DN29" i="3" s="1" a="1"/>
  <c r="DN29" i="3" s="1"/>
  <c r="DL11" i="3"/>
  <c r="DM11" i="3" s="1"/>
  <c r="DL19" i="3"/>
  <c r="AU31" i="3" s="1"/>
  <c r="DL32" i="3"/>
  <c r="AU56" i="3" s="1"/>
  <c r="DL25" i="3"/>
  <c r="AU41" i="3" s="1"/>
  <c r="DL36" i="3"/>
  <c r="AU64" i="3" s="1"/>
  <c r="DL10" i="3"/>
  <c r="AU14" i="3" s="1"/>
  <c r="DM53" i="3"/>
  <c r="DN53" i="3" l="1" a="1"/>
  <c r="DN53" i="3" s="1"/>
  <c r="DN51" i="3" a="1"/>
  <c r="DN51" i="3" s="1"/>
  <c r="DM52" i="3"/>
  <c r="DM50" i="3"/>
  <c r="AU94" i="3"/>
  <c r="AU93" i="3" s="1"/>
  <c r="AV92" i="3" s="1"/>
  <c r="DM48" i="3"/>
  <c r="DN47" i="3" a="1"/>
  <c r="DN47" i="3" s="1"/>
  <c r="DM51" i="3"/>
  <c r="DM49" i="3"/>
  <c r="DN52" i="3" a="1"/>
  <c r="DN52" i="3" s="1"/>
  <c r="DN49" i="3" a="1"/>
  <c r="DN49" i="3" s="1"/>
  <c r="DN45" i="3" a="1"/>
  <c r="DN45" i="3" s="1"/>
  <c r="DN48" i="3" a="1"/>
  <c r="DN48" i="3" s="1"/>
  <c r="DN21" i="3" a="1"/>
  <c r="DN21" i="3" s="1"/>
  <c r="AU85" i="3"/>
  <c r="AV84" i="3" s="1"/>
  <c r="DN38" i="3" a="1"/>
  <c r="DN38" i="3" s="1"/>
  <c r="DM43" i="3"/>
  <c r="DM42" i="3"/>
  <c r="DM46" i="3"/>
  <c r="DN46" i="3" a="1"/>
  <c r="DN46" i="3" s="1"/>
  <c r="DM38" i="3"/>
  <c r="DM47" i="3"/>
  <c r="DN42" i="3" a="1"/>
  <c r="DN42" i="3" s="1"/>
  <c r="AU81" i="3"/>
  <c r="AU77" i="3" s="1"/>
  <c r="AV76" i="3" s="1"/>
  <c r="AU22" i="3"/>
  <c r="AU21" i="3" s="1"/>
  <c r="AV20" i="3" s="1"/>
  <c r="DM16" i="3"/>
  <c r="DM28" i="3"/>
  <c r="DN22" i="3" a="1"/>
  <c r="DN22" i="3" s="1"/>
  <c r="DN23" i="3" a="1"/>
  <c r="DN23" i="3" s="1"/>
  <c r="DM23" i="3"/>
  <c r="DM44" i="3"/>
  <c r="DM40" i="3"/>
  <c r="DM37" i="3"/>
  <c r="DM22" i="3"/>
  <c r="DN44" i="3" a="1"/>
  <c r="DN44" i="3" s="1"/>
  <c r="DM27" i="3"/>
  <c r="DN17" i="3" a="1"/>
  <c r="DN17" i="3" s="1"/>
  <c r="DN14" i="3" a="1"/>
  <c r="DN14" i="3" s="1"/>
  <c r="DN43" i="3" a="1"/>
  <c r="DN43" i="3" s="1"/>
  <c r="DN33" i="3" a="1"/>
  <c r="DN33" i="3" s="1"/>
  <c r="DN41" i="3" a="1"/>
  <c r="DN41" i="3" s="1"/>
  <c r="DN40" i="3" a="1"/>
  <c r="DN40" i="3" s="1"/>
  <c r="DN15" i="3" a="1"/>
  <c r="DN15" i="3" s="1"/>
  <c r="DN13" i="3" a="1"/>
  <c r="DN13" i="3" s="1"/>
  <c r="DM13" i="3"/>
  <c r="DN27" i="3" a="1"/>
  <c r="DN27" i="3" s="1"/>
  <c r="DM33" i="3"/>
  <c r="DN12" i="3" a="1"/>
  <c r="DN12" i="3" s="1"/>
  <c r="DM29" i="3"/>
  <c r="DN37" i="3" a="1"/>
  <c r="DN37" i="3" s="1"/>
  <c r="DN11" i="3" a="1"/>
  <c r="DN11" i="3" s="1"/>
  <c r="DM12" i="3"/>
  <c r="DN28" i="3" a="1"/>
  <c r="DN28" i="3" s="1"/>
  <c r="DM17" i="3"/>
  <c r="DN31" i="3" a="1"/>
  <c r="DN31" i="3" s="1"/>
  <c r="DM8" i="3"/>
  <c r="AU61" i="3"/>
  <c r="AV60" i="3" s="1"/>
  <c r="DM26" i="3"/>
  <c r="DM21" i="3"/>
  <c r="DN26" i="3" a="1"/>
  <c r="DN26" i="3" s="1"/>
  <c r="DN34" i="3" a="1"/>
  <c r="DN34" i="3" s="1"/>
  <c r="DN25" i="3" a="1"/>
  <c r="DN25" i="3" s="1"/>
  <c r="DN35" i="3" a="1"/>
  <c r="DN35" i="3" s="1"/>
  <c r="DM34" i="3"/>
  <c r="DM31" i="3"/>
  <c r="AU37" i="3"/>
  <c r="AV36" i="3" s="1"/>
  <c r="DN19" i="3" a="1"/>
  <c r="DN19" i="3" s="1"/>
  <c r="DN30" i="3" a="1"/>
  <c r="DN30" i="3" s="1"/>
  <c r="AU69" i="3"/>
  <c r="AV68" i="3" s="1"/>
  <c r="AU32" i="3"/>
  <c r="AU29" i="3" s="1"/>
  <c r="AV28" i="3" s="1"/>
  <c r="DN8" i="3" a="1"/>
  <c r="DN8" i="3" s="1"/>
  <c r="DN16" i="3" a="1"/>
  <c r="DN16" i="3" s="1"/>
  <c r="AU53" i="3"/>
  <c r="AV52" i="3" s="1"/>
  <c r="DM20" i="3"/>
  <c r="AU15" i="3"/>
  <c r="AU13" i="3" s="1"/>
  <c r="AV12" i="3" s="1"/>
  <c r="DM30" i="3"/>
  <c r="DM18" i="3"/>
  <c r="DM39" i="3"/>
  <c r="DN39" i="3" a="1"/>
  <c r="DN39" i="3" s="1"/>
  <c r="DN18" i="3" a="1"/>
  <c r="DN18" i="3" s="1"/>
  <c r="DM24" i="3"/>
  <c r="DM32" i="3"/>
  <c r="AU7" i="3"/>
  <c r="AU5" i="3" s="1"/>
  <c r="AV4" i="3" s="1"/>
  <c r="DM36" i="3"/>
  <c r="DM35" i="3"/>
  <c r="DM15" i="3"/>
  <c r="DN32" i="3" a="1"/>
  <c r="DN32" i="3" s="1"/>
  <c r="DM41" i="3"/>
  <c r="DN10" i="3" a="1"/>
  <c r="DN10" i="3" s="1"/>
  <c r="DM19" i="3"/>
  <c r="DM10" i="3"/>
  <c r="DM9" i="3"/>
  <c r="AU49" i="3"/>
  <c r="AU45" i="3" s="1"/>
  <c r="AV44" i="3" s="1"/>
  <c r="DN6" i="3" a="1"/>
  <c r="DN6" i="3" s="1"/>
  <c r="DN9" i="3" a="1"/>
  <c r="DN9" i="3" s="1"/>
  <c r="DM7" i="3"/>
  <c r="DN36" i="3" a="1"/>
  <c r="DN36" i="3" s="1"/>
  <c r="DM25" i="3"/>
  <c r="DM6" i="3"/>
  <c r="DN24" i="3" a="1"/>
  <c r="DN24" i="3" s="1"/>
  <c r="DF9" i="3"/>
  <c r="DF16" i="3" l="1"/>
  <c r="DF12" i="3"/>
  <c r="DF21" i="3"/>
  <c r="DF19" i="3"/>
  <c r="DF22" i="3"/>
  <c r="DF24" i="3"/>
  <c r="DF23" i="3"/>
  <c r="DF25" i="3"/>
  <c r="DF14" i="3"/>
  <c r="DF10" i="3"/>
  <c r="DF18" i="3"/>
  <c r="DF37"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D105" i="3"/>
  <c r="N122" i="3" s="1"/>
  <c r="AF122" i="3" s="1"/>
  <c r="BF59" i="3"/>
  <c r="BJ59" i="3" s="1"/>
  <c r="BF63" i="3"/>
  <c r="BJ63" i="3" s="1"/>
  <c r="BF65" i="3"/>
  <c r="BJ65"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M124" i="3"/>
  <c r="AA124" i="3" s="1"/>
  <c r="D124" i="3" s="1"/>
  <c r="M132" i="3" s="1"/>
  <c r="AA132" i="3" s="1"/>
  <c r="D132" i="3" s="1"/>
  <c r="AG105" i="3"/>
  <c r="BL65" i="3"/>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D133" i="3" s="1"/>
  <c r="M131" i="3"/>
  <c r="AA131" i="3" s="1"/>
  <c r="AG121" i="3"/>
  <c r="C197" i="31"/>
  <c r="AE47" i="45"/>
  <c r="C206" i="31"/>
  <c r="AE41" i="45"/>
  <c r="C196" i="31"/>
  <c r="AE40" i="45"/>
  <c r="C188" i="31"/>
  <c r="B206" i="31"/>
  <c r="AE46" i="45"/>
  <c r="B207" i="31"/>
  <c r="C207" i="31"/>
  <c r="C189" i="31"/>
  <c r="C194" i="31"/>
  <c r="AE17" i="45"/>
  <c r="C184" i="31"/>
  <c r="C202" i="31"/>
  <c r="B202" i="31"/>
  <c r="AE28" i="45"/>
  <c r="AE4" i="45"/>
  <c r="C201" i="31"/>
  <c r="C183" i="31"/>
  <c r="B201" i="31"/>
  <c r="C191" i="31"/>
  <c r="AE5" i="45"/>
  <c r="AE29" i="45"/>
  <c r="C192" i="31"/>
  <c r="C195" i="31"/>
  <c r="AE23" i="45"/>
  <c r="AE35" i="45"/>
  <c r="C193" i="31"/>
  <c r="C182" i="31"/>
  <c r="AE10" i="45"/>
  <c r="N134" i="3" l="1"/>
  <c r="AF134" i="3" s="1"/>
  <c r="AI44" i="45" s="1"/>
  <c r="AG124" i="3"/>
  <c r="C204" i="31"/>
  <c r="B204" i="31"/>
  <c r="AE16" i="45"/>
  <c r="C186" i="3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C211" i="31"/>
  <c r="AI19" i="45"/>
  <c r="C212" i="31"/>
  <c r="AI31" i="45"/>
  <c r="AI43" i="45"/>
  <c r="C213" i="31"/>
  <c r="AI7" i="45"/>
  <c r="C210" i="31"/>
  <c r="B223" i="31" l="1"/>
  <c r="C223" i="31"/>
  <c r="C217" i="31"/>
  <c r="AG120" i="3"/>
  <c r="N131" i="3"/>
  <c r="AF131" i="3" s="1"/>
  <c r="D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D138" i="3"/>
  <c r="AA147" i="3"/>
  <c r="AM38" i="45" a="1"/>
  <c r="AM38" i="45" s="1"/>
  <c r="C229" i="31"/>
  <c r="C227" i="31"/>
  <c r="AM37" i="45"/>
  <c r="C233" i="31"/>
  <c r="B233" i="31"/>
  <c r="C228" i="31"/>
  <c r="AM14" i="45"/>
  <c r="AG131" i="3" l="1"/>
  <c r="M138" i="3"/>
  <c r="AA138" i="3" s="1"/>
  <c r="C220" i="3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H138" i="3" l="1"/>
  <c r="AA143" i="3"/>
  <c r="AM13" i="45"/>
  <c r="B232" i="31"/>
  <c r="C226" i="31"/>
  <c r="C232"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C244" i="31" l="1"/>
  <c r="AQ31" i="45"/>
  <c r="C236" i="31"/>
  <c r="B244" i="31"/>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<sst xmlns="http://schemas.openxmlformats.org/spreadsheetml/2006/main" count="6765" uniqueCount="1522">
  <si>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</si>
  <si>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</si>
  <si>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</si>
  <si>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</si>
  <si>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</si>
  <si>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</si>
  <si>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</si>
  <si>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</si>
  <si>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</si>
  <si>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</si>
  <si>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</si>
  <si>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</si>
  <si>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</si>
  <si>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</si>
  <si>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</si>
  <si>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</si>
  <si>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</si>
  <si>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</si>
  <si>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</si>
  <si>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</si>
  <si>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</si>
  <si>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</si>
  <si>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</si>
  <si>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</si>
  <si>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</si>
  <si>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</si>
  <si>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</si>
  <si>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</si>
  <si>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</si>
  <si>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</si>
  <si>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</si>
  <si>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</si>
  <si>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</si>
  <si>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</si>
  <si>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</si>
  <si>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</si>
  <si>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</si>
  <si>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</si>
  <si>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</si>
  <si>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</si>
  <si>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</si>
  <si>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</si>
  <si>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</si>
  <si>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</si>
  <si>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</si>
  <si>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</si>
  <si>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</si>
  <si>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</si>
  <si>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</si>
  <si>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</si>
  <si>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</si>
  <si>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</si>
  <si>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</si>
  <si>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</si>
  <si>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</si>
  <si>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</si>
  <si>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</si>
  <si>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</si>
  <si>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</si>
  <si>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</si>
  <si>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</si>
  <si>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</si>
  <si>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</si>
  <si>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</si>
  <si>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</si>
  <si>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</si>
  <si>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</si>
  <si>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</si>
  <si>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</si>
  <si>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</si>
  <si>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</si>
  <si>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</si>
  <si>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</si>
  <si>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</si>
  <si>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</si>
  <si>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</si>
  <si>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</si>
  <si>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</si>
  <si>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</si>
  <si>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</si>
  <si>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</si>
  <si>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</si>
  <si>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</si>
  <si>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</si>
  <si>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</si>
  <si>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</si>
  <si>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</si>
  <si>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</si>
  <si>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</si>
  <si>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</si>
  <si>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</si>
  <si>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</si>
  <si>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</si>
  <si>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</si>
  <si>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</si>
  <si>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</si>
  <si>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</si>
  <si>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</si>
  <si>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</si>
  <si>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</si>
  <si>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</si>
  <si>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</si>
  <si>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</si>
  <si>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</si>
  <si>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</si>
  <si>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</si>
  <si>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</si>
  <si>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</si>
  <si>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</si>
  <si>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</si>
  <si>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</si>
  <si>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</si>
  <si>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</si>
  <si>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</si>
  <si>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</si>
  <si>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</si>
  <si>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</si>
  <si>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</si>
  <si>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</si>
  <si>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</si>
  <si>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</si>
  <si>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</si>
  <si>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</si>
  <si>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</si>
  <si>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</si>
  <si>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</si>
  <si>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</si>
  <si>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</si>
  <si>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</si>
  <si>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</si>
  <si>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</si>
  <si>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</si>
  <si>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</si>
  <si>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</si>
  <si>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</si>
  <si>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</si>
  <si>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</si>
  <si>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</si>
  <si>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</si>
  <si>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</si>
  <si>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</si>
  <si>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</si>
  <si>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</si>
  <si>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</si>
  <si>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</si>
  <si>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</si>
  <si>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</si>
  <si>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</si>
  <si>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</si>
  <si>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</si>
  <si>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</si>
  <si>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</si>
  <si>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</si>
  <si>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</si>
  <si>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</si>
  <si>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</si>
  <si>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</si>
  <si>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</si>
  <si>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</si>
  <si>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</si>
  <si>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</si>
  <si>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</si>
  <si>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</si>
  <si>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</si>
  <si>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</si>
  <si>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</si>
  <si>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</si>
  <si>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</si>
  <si>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</si>
  <si>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</si>
  <si>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</si>
  <si>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</si>
  <si>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</si>
  <si>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</si>
  <si>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</si>
  <si>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</si>
  <si>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</si>
  <si>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</si>
  <si>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</si>
  <si>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</si>
  <si>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</si>
  <si>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</si>
  <si>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</si>
  <si>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</si>
  <si>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</si>
  <si>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</si>
  <si>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</si>
  <si>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</si>
  <si>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</si>
  <si>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</si>
  <si>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</si>
  <si>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</si>
  <si>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</si>
  <si>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</si>
  <si>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</si>
  <si>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</si>
  <si>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</si>
  <si>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</si>
  <si>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</si>
  <si>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</si>
  <si>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</si>
  <si>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</si>
  <si>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</si>
  <si>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</si>
  <si>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</si>
  <si>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</si>
  <si>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</si>
  <si>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</si>
  <si>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</si>
  <si>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</si>
  <si>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</si>
  <si>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</si>
  <si>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</si>
  <si>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</si>
  <si>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</si>
  <si>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</si>
  <si>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</si>
  <si>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</si>
  <si>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</si>
  <si>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</si>
  <si>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</si>
  <si>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</si>
  <si>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</si>
  <si>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</si>
  <si>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</si>
  <si>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</si>
  <si>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</si>
  <si>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</si>
  <si>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</si>
  <si>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</si>
  <si>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</si>
  <si>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</si>
  <si>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</si>
  <si>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</si>
  <si>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</si>
  <si>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</si>
  <si>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</si>
  <si>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</si>
  <si>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</si>
  <si>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</si>
  <si>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</si>
  <si>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</si>
  <si>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</si>
  <si>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</si>
  <si>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</si>
  <si>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</si>
  <si>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</si>
  <si>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</si>
  <si>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</si>
  <si>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</si>
  <si>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</si>
  <si>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</si>
  <si>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</si>
  <si>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</si>
  <si>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</si>
  <si>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</si>
  <si>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</si>
  <si>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</si>
  <si>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</si>
  <si>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</si>
  <si>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</si>
  <si>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</si>
  <si>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</si>
  <si>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</si>
  <si>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</si>
  <si>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</si>
  <si>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</si>
  <si>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</si>
  <si>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</si>
  <si>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</si>
  <si>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</si>
  <si>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</si>
  <si>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</si>
  <si>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</si>
  <si>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</si>
  <si>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</si>
  <si>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</si>
  <si>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</si>
  <si>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</si>
  <si>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</si>
  <si>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</si>
  <si>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</si>
  <si>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</si>
  <si>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</si>
  <si>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</si>
  <si>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</si>
  <si>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</si>
  <si>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</si>
  <si>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</si>
  <si>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</si>
  <si>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</si>
  <si>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</si>
  <si>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</si>
  <si>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</si>
  <si>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</si>
  <si>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</si>
  <si>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</si>
  <si>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</si>
  <si>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</si>
  <si>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</si>
  <si>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</si>
  <si>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</si>
  <si>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</si>
  <si>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</si>
  <si>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</si>
  <si>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</si>
  <si>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</si>
  <si>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</si>
  <si>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</si>
  <si>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</si>
  <si>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</si>
  <si>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</si>
  <si>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</si>
  <si>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</si>
  <si>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</si>
  <si>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</si>
  <si>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</si>
  <si>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</si>
  <si>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</si>
  <si>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</si>
  <si>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</si>
  <si>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</si>
  <si>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</si>
  <si>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</si>
  <si>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</si>
  <si>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</si>
  <si>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</si>
  <si>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</si>
  <si>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</si>
  <si>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</si>
  <si>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</si>
  <si>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</si>
  <si>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</si>
  <si>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</si>
  <si>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</si>
  <si>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</si>
  <si>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</si>
  <si>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</si>
  <si>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</si>
  <si>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</si>
  <si>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</si>
  <si>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</si>
  <si>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</si>
  <si>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</si>
  <si>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</si>
  <si>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</si>
  <si>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</si>
  <si>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</si>
  <si>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</si>
  <si>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</si>
  <si>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</si>
  <si>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</si>
  <si>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</si>
  <si>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</si>
  <si>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</si>
  <si>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</si>
  <si>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</si>
  <si>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</si>
  <si>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</si>
  <si>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</si>
  <si>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</si>
  <si>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</si>
  <si>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</si>
  <si>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</si>
  <si>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</si>
  <si>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</si>
  <si>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</si>
  <si>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</si>
  <si>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</si>
  <si>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</si>
  <si>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</si>
  <si>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</si>
  <si>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</si>
  <si>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</si>
  <si>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</si>
  <si>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</si>
  <si>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</si>
  <si>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</si>
  <si>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</si>
  <si>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</si>
  <si>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</si>
  <si>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</si>
  <si>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</si>
  <si>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</si>
  <si>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</si>
  <si>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</si>
  <si>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</si>
  <si>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</si>
  <si>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</si>
  <si>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</si>
  <si>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</si>
  <si>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</si>
  <si>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</si>
  <si>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</si>
  <si>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</si>
  <si>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</si>
  <si>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</si>
  <si>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</si>
  <si>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</si>
  <si>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</si>
  <si>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</si>
  <si>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</si>
  <si>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</si>
  <si>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</si>
  <si>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</si>
  <si>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</si>
  <si>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</si>
  <si>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</si>
  <si>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</si>
  <si>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</si>
  <si>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</si>
  <si>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</si>
  <si>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</si>
  <si>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</si>
  <si>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</si>
  <si>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</si>
  <si>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</si>
  <si>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</si>
  <si>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</si>
  <si>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</si>
  <si>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</si>
  <si>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</si>
  <si>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</si>
  <si>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</si>
  <si>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</si>
  <si>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</si>
  <si>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</si>
  <si>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</si>
  <si>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</si>
  <si>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</si>
  <si>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</si>
  <si>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</si>
  <si>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</si>
  <si>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</si>
  <si>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</si>
  <si>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</si>
  <si>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</si>
  <si>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</si>
  <si>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</si>
  <si>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</si>
  <si>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</si>
  <si>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</si>
  <si>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</si>
  <si>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</si>
  <si>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</si>
  <si>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</si>
  <si>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</si>
  <si>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</si>
  <si>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</si>
  <si>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</si>
  <si>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</si>
  <si>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</si>
  <si>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</si>
  <si>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</si>
  <si>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</si>
  <si>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</si>
  <si>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</si>
  <si>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</si>
  <si>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</si>
  <si>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</si>
  <si>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</si>
  <si>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</si>
  <si>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</si>
  <si>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</si>
  <si>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</si>
  <si>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</si>
  <si>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</si>
  <si>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</si>
  <si>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</si>
  <si>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</si>
  <si>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</si>
  <si>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</si>
  <si>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</si>
  <si>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</si>
  <si>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</si>
  <si>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</si>
  <si>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</si>
  <si>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</si>
  <si>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</si>
  <si>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</si>
  <si>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</si>
  <si>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</si>
  <si>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</si>
  <si>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</si>
  <si>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</si>
  <si>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</si>
  <si>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</si>
  <si>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</si>
  <si>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</si>
  <si>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</si>
  <si>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</si>
  <si>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</si>
  <si>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</si>
  <si>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</si>
  <si>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</si>
  <si>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</si>
  <si>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</si>
  <si>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</si>
  <si>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</si>
  <si>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</si>
  <si>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</si>
  <si>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</si>
  <si>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</si>
  <si>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</si>
  <si>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</si>
  <si>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</si>
  <si>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</si>
  <si>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</si>
  <si>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</si>
  <si>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</si>
  <si>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</si>
  <si>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</si>
  <si>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</si>
  <si>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</si>
  <si>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</si>
  <si>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</si>
  <si>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</si>
  <si>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</si>
  <si>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</si>
  <si>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</si>
  <si>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</si>
  <si>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</si>
  <si>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</si>
  <si>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</si>
  <si>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</si>
  <si>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</si>
  <si>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</si>
  <si>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</si>
  <si>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</si>
  <si>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</si>
  <si>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</si>
  <si>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</si>
  <si>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</si>
  <si>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</si>
  <si>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</si>
  <si>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</si>
  <si>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</si>
  <si>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</si>
  <si>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</si>
  <si>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</si>
  <si>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</si>
  <si>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</si>
  <si>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</si>
  <si>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</si>
  <si>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</si>
  <si>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</si>
  <si>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</si>
  <si>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</si>
  <si>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</si>
  <si>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</si>
  <si>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</si>
  <si>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</si>
  <si>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</si>
  <si>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</si>
  <si>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</si>
  <si>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</si>
  <si>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</si>
  <si>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</si>
  <si>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</si>
  <si>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</si>
  <si>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</si>
  <si>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</si>
  <si>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</si>
  <si>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</si>
  <si>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</si>
  <si>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</si>
  <si>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</si>
  <si>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</si>
  <si>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</si>
  <si>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</si>
  <si>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</si>
  <si>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</si>
  <si>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</si>
  <si>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</si>
  <si>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</si>
  <si>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</si>
  <si>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</si>
  <si>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</si>
  <si>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</si>
  <si>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</si>
  <si>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</si>
  <si>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</si>
  <si>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</si>
  <si>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</si>
  <si>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</si>
  <si>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</si>
  <si>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</si>
  <si>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</si>
  <si>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</si>
  <si>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</si>
  <si>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</si>
  <si>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</si>
  <si>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</si>
  <si>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</si>
  <si>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</si>
  <si>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</si>
  <si>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</si>
  <si>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</si>
  <si>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</si>
  <si>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</si>
  <si>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</si>
  <si>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</si>
  <si>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</si>
  <si>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</si>
  <si>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</si>
  <si>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</si>
  <si>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</si>
  <si>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</si>
  <si>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</si>
  <si>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</si>
  <si>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</si>
  <si>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</si>
  <si>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</si>
  <si>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</si>
  <si>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</si>
  <si>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</si>
  <si>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</si>
  <si>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</si>
  <si>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</si>
  <si>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</si>
  <si>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</si>
  <si>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</si>
  <si>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</si>
  <si>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</si>
  <si>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</si>
  <si>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</si>
  <si>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</si>
  <si>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</si>
  <si>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</si>
  <si>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</si>
  <si>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</si>
  <si>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</si>
  <si>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</si>
  <si>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</si>
  <si>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</si>
  <si>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</si>
  <si>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</si>
  <si>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</si>
  <si>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</si>
  <si>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</si>
  <si>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</si>
  <si>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</si>
  <si>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</si>
  <si>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</si>
  <si>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</si>
  <si>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</si>
  <si>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</si>
  <si>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</si>
  <si>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</si>
  <si>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</si>
  <si>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</si>
  <si>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</si>
  <si>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</si>
  <si>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</si>
  <si>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</si>
  <si>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</si>
  <si>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</si>
  <si>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</si>
  <si>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</si>
  <si>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</si>
  <si>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</si>
  <si>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</si>
  <si>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</si>
  <si>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</si>
  <si>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</si>
  <si>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</si>
  <si>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</si>
  <si>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</si>
  <si>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</si>
  <si>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</si>
  <si>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</si>
  <si>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</si>
  <si>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</si>
  <si>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</si>
  <si>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</si>
  <si>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</si>
  <si>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</si>
  <si>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</si>
  <si>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</si>
  <si>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</si>
  <si>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</si>
  <si>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</si>
  <si>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</si>
  <si>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</si>
  <si>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</si>
  <si>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</si>
  <si>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</si>
  <si>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</si>
  <si>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</si>
  <si>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</si>
  <si>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</si>
  <si>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</si>
  <si>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</si>
  <si>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</si>
  <si>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</si>
  <si>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</si>
  <si>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</si>
  <si>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</si>
  <si>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</si>
  <si>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</si>
  <si>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</si>
  <si>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</si>
  <si>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</si>
  <si>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</si>
  <si>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</si>
  <si>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</si>
  <si>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</si>
  <si>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</si>
  <si>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</si>
  <si>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</si>
  <si>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</si>
  <si>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</si>
  <si>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</si>
  <si>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</si>
  <si>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</si>
  <si>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</si>
  <si>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</si>
  <si>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</si>
  <si>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</si>
  <si>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</si>
  <si>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</si>
  <si>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</si>
  <si>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</si>
  <si>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</si>
  <si>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</si>
  <si>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</si>
  <si>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</si>
  <si>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</si>
  <si>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</si>
  <si>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</si>
  <si>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</si>
  <si>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</si>
  <si>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</si>
  <si>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</si>
  <si>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</si>
  <si>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</si>
  <si>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</si>
  <si>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</si>
  <si>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</si>
  <si>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</si>
  <si>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</si>
  <si>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</si>
  <si>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</si>
  <si>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</si>
  <si>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</si>
  <si>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</si>
  <si>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</si>
  <si>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</si>
  <si>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</si>
  <si>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</si>
  <si>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</si>
  <si>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</si>
  <si>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</si>
  <si>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</si>
  <si>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</si>
  <si>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</si>
  <si>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</si>
  <si>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</si>
  <si>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</si>
  <si>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</si>
  <si>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</si>
  <si>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</si>
  <si>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</si>
  <si>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</si>
  <si>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</si>
  <si>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</si>
  <si>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</si>
  <si>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</si>
  <si>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</si>
  <si>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</si>
  <si>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</si>
  <si>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</si>
  <si>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</si>
  <si>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</si>
  <si>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</si>
  <si>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</si>
  <si>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</si>
  <si>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</si>
  <si>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</si>
  <si>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</si>
  <si>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</si>
  <si>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</si>
  <si>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</si>
  <si>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</si>
  <si>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</si>
  <si>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</si>
  <si>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</si>
  <si>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</si>
  <si>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</si>
  <si>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</si>
  <si>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</si>
  <si>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</si>
  <si>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</si>
  <si>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</si>
  <si>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</si>
  <si>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</si>
  <si>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</si>
  <si>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</si>
  <si>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</si>
  <si>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</si>
  <si>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</si>
  <si>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</si>
  <si>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</si>
  <si>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</si>
  <si>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</si>
  <si>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</si>
  <si>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</si>
  <si>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</si>
  <si>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</si>
  <si>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</si>
  <si>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</si>
  <si>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</si>
  <si>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</si>
  <si>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</si>
  <si>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</si>
  <si>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</si>
  <si>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</si>
  <si>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</si>
  <si>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</si>
  <si>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</si>
  <si>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</si>
  <si>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</si>
  <si>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</si>
  <si>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</si>
  <si>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</si>
  <si>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</si>
  <si>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</si>
  <si>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</si>
  <si>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</si>
  <si>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</si>
  <si>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</si>
  <si>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</si>
  <si>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</si>
  <si>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</si>
  <si>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</si>
  <si>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</si>
  <si>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</si>
  <si>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</si>
  <si>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</si>
  <si>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</si>
  <si>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</si>
  <si>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</si>
  <si>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</si>
  <si>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</si>
  <si>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</si>
  <si>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</si>
  <si>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</si>
  <si>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</si>
  <si>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</si>
  <si>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</si>
  <si>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</si>
  <si>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</si>
  <si>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</si>
  <si>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</si>
  <si>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</si>
  <si>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</si>
  <si>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</si>
  <si>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</si>
  <si>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</si>
  <si>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</si>
  <si>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</si>
  <si>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</si>
  <si>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</si>
  <si>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</si>
  <si>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</si>
  <si>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</si>
  <si>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</si>
  <si>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</si>
  <si>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</si>
  <si>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</si>
  <si>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</si>
  <si>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</si>
  <si>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</si>
  <si>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</si>
  <si>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</si>
  <si>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</si>
  <si>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</si>
  <si>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</si>
  <si>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</si>
  <si>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</si>
  <si>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</si>
  <si>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</si>
  <si>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</si>
  <si>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</si>
  <si>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</si>
  <si>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</si>
  <si>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</si>
  <si>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</si>
  <si>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</si>
  <si>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</si>
  <si>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</si>
  <si>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</si>
  <si>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</si>
  <si>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</si>
  <si>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</si>
  <si>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</si>
  <si>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</si>
  <si>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</si>
  <si>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</si>
  <si>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</si>
  <si>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</si>
  <si>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</si>
  <si>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</si>
  <si>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</si>
  <si>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</si>
  <si>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</si>
  <si>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</si>
  <si>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</si>
  <si>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</si>
  <si>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</si>
  <si>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</si>
  <si>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</si>
  <si>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</si>
  <si>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</si>
  <si>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</si>
  <si>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</si>
  <si>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</si>
  <si>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</si>
  <si>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</si>
  <si>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</si>
  <si>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</si>
  <si>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</si>
  <si>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</si>
  <si>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</si>
  <si>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</si>
  <si>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</si>
  <si>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</si>
  <si>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</si>
  <si>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</si>
  <si>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</si>
  <si>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</si>
  <si>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</si>
  <si>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</si>
  <si>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</si>
  <si>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</si>
  <si>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</si>
  <si>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</si>
  <si>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</si>
  <si>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</si>
  <si>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</si>
  <si>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</si>
  <si>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</si>
  <si>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</si>
  <si>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</si>
  <si>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</si>
  <si>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</si>
  <si>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</si>
  <si>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</si>
  <si>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</si>
  <si>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</si>
  <si>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</si>
  <si>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</si>
  <si>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</si>
  <si>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</si>
  <si>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</si>
  <si>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</si>
  <si>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</si>
  <si>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</si>
  <si>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</si>
  <si>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</si>
  <si>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</si>
  <si>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</si>
  <si>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</si>
  <si>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</si>
  <si>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</si>
  <si>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</si>
  <si>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</si>
  <si>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</si>
  <si>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</si>
  <si>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</si>
  <si>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</si>
  <si>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</si>
  <si>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</si>
  <si>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</si>
  <si>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</si>
  <si>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</si>
  <si>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</si>
  <si>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</si>
  <si>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</si>
  <si>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</si>
  <si>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</si>
  <si>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</si>
  <si>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</si>
  <si>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</si>
  <si>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</si>
  <si>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</si>
  <si>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</si>
  <si>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</si>
  <si>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</si>
  <si>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</si>
  <si>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</si>
  <si>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</si>
  <si>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</si>
  <si>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</si>
  <si>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</si>
  <si>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</si>
  <si>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</si>
  <si>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</si>
  <si>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</si>
  <si>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</si>
  <si>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</si>
  <si>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</si>
  <si>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</si>
  <si>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</si>
  <si>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</si>
  <si>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</si>
  <si>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</si>
  <si>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</si>
  <si>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</si>
  <si>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</si>
  <si>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</si>
  <si>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</si>
  <si>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</si>
  <si>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</si>
  <si>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</si>
  <si>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</si>
  <si>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</si>
  <si>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</si>
  <si>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</si>
  <si>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</si>
  <si>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</si>
  <si>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</si>
  <si>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</si>
  <si>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</si>
  <si>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</si>
  <si>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</si>
  <si>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</si>
  <si>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</si>
  <si>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</si>
  <si>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</si>
  <si>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</si>
  <si>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</si>
  <si>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</si>
  <si>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</si>
  <si>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</si>
  <si>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</si>
  <si>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</si>
  <si>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</si>
  <si>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</si>
  <si>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</si>
  <si>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</si>
  <si>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</si>
  <si>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</si>
  <si>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</si>
  <si>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</si>
  <si>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</si>
  <si>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</si>
  <si>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</si>
  <si>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</si>
  <si>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</si>
  <si>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</si>
  <si>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</si>
  <si>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</si>
  <si>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</si>
  <si>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</si>
  <si>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</si>
  <si>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</si>
  <si>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</si>
  <si>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</si>
  <si>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</si>
  <si>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</si>
  <si>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</si>
  <si>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</si>
  <si>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</si>
  <si>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</si>
  <si>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</si>
  <si>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</si>
  <si>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</si>
  <si>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</si>
  <si>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</si>
  <si>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</si>
  <si>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</si>
  <si>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</si>
  <si>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</si>
  <si>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</si>
  <si>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</si>
  <si>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</si>
  <si>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</si>
  <si>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</si>
  <si>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</si>
  <si>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</si>
  <si>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</si>
  <si>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</si>
  <si>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</si>
  <si>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</si>
  <si>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</si>
  <si>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</si>
  <si>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</si>
  <si>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</si>
  <si>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</si>
  <si>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</si>
  <si>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</si>
  <si>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</si>
  <si>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</si>
  <si>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</si>
  <si>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</si>
  <si>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</si>
  <si>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</si>
  <si>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</si>
  <si>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</si>
  <si>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</si>
  <si>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</si>
  <si>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</si>
  <si>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</si>
  <si>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</si>
  <si>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</si>
  <si>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</si>
  <si>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</si>
  <si>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</si>
  <si>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</si>
  <si>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</si>
  <si>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</si>
  <si>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</si>
  <si>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</si>
  <si>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</si>
  <si>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</si>
  <si>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</si>
  <si>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</si>
  <si>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</si>
  <si>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</si>
  <si>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</si>
  <si>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</si>
  <si>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</si>
  <si>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</si>
  <si>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</si>
  <si>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</si>
  <si>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</si>
  <si>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</si>
  <si>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</si>
  <si>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</si>
  <si>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</si>
  <si>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</si>
  <si>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</si>
  <si>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</si>
  <si>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</si>
  <si>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</si>
  <si>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</si>
  <si>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</si>
  <si>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</si>
  <si>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</si>
  <si>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</si>
  <si>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</si>
  <si>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</si>
  <si>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</si>
  <si>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</si>
  <si>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</si>
  <si>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</si>
  <si>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</si>
  <si>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</si>
  <si>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</si>
  <si>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</si>
  <si>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</si>
  <si>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</si>
  <si>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</si>
  <si>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</si>
  <si>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</si>
  <si>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</si>
  <si>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</si>
  <si>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</si>
  <si>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</si>
  <si>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</si>
  <si>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</si>
  <si>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</si>
  <si>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</si>
  <si>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</si>
  <si>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</si>
  <si>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</si>
  <si>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</si>
  <si>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</si>
  <si>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</si>
  <si>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</si>
  <si>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</si>
  <si>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</si>
  <si>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</si>
  <si>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</si>
  <si>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</si>
  <si>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</si>
  <si>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</si>
  <si>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</si>
  <si>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</si>
  <si>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</si>
  <si>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</si>
  <si>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</si>
  <si>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</si>
  <si>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</si>
  <si>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</si>
  <si>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</si>
  <si>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</si>
  <si>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</si>
  <si>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</si>
  <si>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</si>
  <si>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</si>
  <si>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</si>
  <si>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</si>
  <si>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</si>
  <si>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</si>
  <si>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</si>
  <si>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</si>
  <si>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</si>
  <si>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</si>
  <si>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</si>
  <si>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</si>
  <si>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</si>
  <si>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</si>
  <si>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</si>
  <si>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</si>
  <si>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</si>
  <si>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</si>
  <si>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</si>
  <si>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</si>
  <si>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</si>
  <si>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</si>
  <si>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</si>
  <si>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</si>
  <si>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</si>
  <si>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</si>
  <si>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</si>
  <si>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</si>
  <si>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</si>
  <si>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</si>
  <si>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</si>
  <si>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</si>
  <si>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</si>
  <si>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</si>
  <si>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</si>
  <si>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</si>
  <si>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</si>
  <si>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</si>
  <si>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</si>
  <si>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</si>
  <si>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</si>
  <si>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</si>
  <si>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</si>
  <si>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</si>
  <si>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</si>
  <si>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</si>
  <si>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</si>
  <si>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</si>
  <si>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</si>
  <si>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</si>
  <si>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</si>
  <si>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</si>
  <si>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</si>
  <si>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</si>
  <si>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</si>
  <si>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</si>
  <si>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</si>
  <si>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</si>
  <si>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</si>
  <si>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</si>
  <si>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</si>
  <si>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</si>
  <si>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</si>
  <si>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</si>
  <si>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</si>
  <si>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</si>
  <si>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</si>
  <si>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</si>
  <si>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</si>
  <si>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</si>
  <si>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</si>
  <si>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</si>
  <si>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</si>
  <si>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</si>
  <si>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</si>
  <si>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</si>
  <si>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</si>
  <si>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</si>
  <si>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</si>
  <si>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</si>
  <si>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</si>
  <si>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</si>
  <si>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</si>
  <si>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</si>
  <si>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</si>
  <si>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</si>
  <si>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</si>
  <si>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</si>
  <si>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</si>
  <si>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</si>
  <si>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</si>
  <si>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</si>
  <si>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</si>
  <si>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</si>
  <si>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</si>
  <si>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</si>
  <si>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</si>
  <si>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</si>
  <si>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</si>
  <si>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</si>
  <si>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</si>
  <si>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</si>
  <si>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</si>
  <si>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</si>
  <si>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</si>
  <si>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</si>
  <si>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</si>
  <si>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</si>
  <si>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</si>
  <si>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</si>
  <si>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</si>
  <si>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</si>
  <si>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</si>
  <si>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</si>
  <si>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</si>
  <si>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</si>
  <si>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</si>
  <si>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</si>
  <si>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</si>
  <si>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</si>
  <si>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</si>
  <si>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</si>
  <si>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</si>
  <si>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</si>
  <si>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</si>
  <si>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</si>
  <si>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</si>
  <si>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</si>
  <si>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</si>
  <si>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</si>
  <si>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</si>
  <si>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</si>
  <si>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</si>
  <si>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</si>
  <si>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</si>
  <si>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</si>
  <si>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</si>
  <si>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</si>
  <si>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</si>
  <si>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</si>
  <si>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</si>
  <si>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</si>
  <si>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</si>
  <si>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</si>
  <si>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</si>
  <si>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</si>
  <si>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</si>
  <si>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</si>
  <si>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</si>
  <si>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</si>
  <si>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</si>
  <si>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</si>
  <si>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</si>
  <si>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</si>
  <si>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</si>
  <si>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</si>
  <si>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</si>
  <si>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</si>
  <si>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</si>
  <si>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</si>
  <si>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</si>
  <si>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</si>
  <si>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</si>
  <si>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</si>
  <si>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</si>
  <si>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</si>
  <si>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</si>
  <si>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</si>
  <si>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</si>
  <si>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</si>
  <si>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</si>
  <si>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</si>
  <si>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</si>
  <si>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</si>
  <si>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</si>
  <si>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</si>
  <si>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</si>
  <si>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</si>
  <si>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</si>
  <si>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</si>
  <si>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</si>
  <si>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</si>
  <si>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</si>
  <si>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</si>
  <si>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</si>
  <si>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</si>
  <si>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</si>
  <si>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</si>
  <si>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</si>
  <si>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</si>
  <si>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</si>
  <si>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</si>
  <si>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</si>
  <si>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</si>
  <si>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</si>
  <si>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</si>
  <si>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</si>
  <si>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</si>
  <si>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</si>
  <si>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</si>
  <si>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</si>
  <si>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</si>
  <si>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</si>
  <si>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</si>
  <si>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</si>
  <si>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</si>
  <si>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</si>
  <si>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</si>
  <si>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</si>
  <si>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</si>
  <si>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</si>
  <si>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</si>
  <si>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</si>
  <si>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</si>
  <si>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</si>
  <si>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</si>
  <si>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</si>
  <si>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</si>
  <si>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</si>
  <si>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</si>
  <si>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</si>
  <si>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</si>
  <si>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</si>
  <si>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</si>
  <si>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</si>
  <si>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</si>
  <si>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</si>
  <si>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</si>
  <si>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</si>
  <si>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</si>
  <si>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</si>
  <si>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</si>
  <si>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</si>
  <si>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</si>
  <si>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</si>
  <si>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</si>
  <si>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</si>
  <si>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</si>
  <si>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</si>
  <si>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</si>
  <si>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</si>
  <si>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</si>
  <si>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</si>
  <si>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</si>
  <si>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</si>
  <si>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</si>
  <si>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</si>
  <si>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</si>
  <si>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</si>
  <si>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</si>
  <si>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</si>
  <si>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</si>
  <si>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</si>
  <si>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</si>
  <si>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</si>
  <si>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</si>
  <si>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</si>
  <si>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</si>
  <si>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</si>
  <si>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</si>
  <si>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</si>
  <si>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</si>
  <si>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</si>
  <si>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</si>
  <si>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</si>
  <si>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</si>
  <si>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</si>
  <si>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</si>
  <si>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</si>
  <si>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</si>
  <si>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</si>
  <si>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</si>
  <si>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</si>
  <si>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</si>
  <si>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</si>
  <si>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</si>
  <si>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</si>
  <si>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</si>
  <si>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</si>
  <si>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</si>
  <si>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</si>
  <si>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</si>
  <si>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</si>
  <si>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</si>
  <si>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</si>
  <si>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</si>
  <si>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</si>
  <si>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</si>
  <si>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</si>
  <si>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</si>
  <si>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</si>
  <si>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</si>
  <si>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</si>
  <si>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</si>
  <si>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</si>
  <si>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</si>
  <si>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</si>
  <si>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</si>
  <si>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</si>
  <si>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</si>
  <si>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</si>
  <si>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</si>
  <si>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</si>
  <si>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</si>
  <si>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</si>
  <si>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</si>
  <si>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</si>
  <si>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</si>
  <si>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</si>
  <si>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</si>
  <si>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</si>
  <si>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</si>
  <si>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</si>
  <si>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</si>
  <si>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</si>
  <si>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</si>
  <si>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</si>
  <si>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</si>
  <si>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</si>
  <si>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</si>
  <si>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</si>
  <si>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</si>
  <si>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</si>
  <si>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</si>
  <si>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</si>
  <si>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</si>
  <si>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Mbappé</t>
  </si>
  <si>
    <t>Erling Haaland</t>
  </si>
  <si>
    <t>Vinicius Junior</t>
  </si>
  <si>
    <t>Lamine Yamal</t>
  </si>
  <si>
    <t>Jude Bellingham</t>
  </si>
  <si>
    <t>Ilker Esmer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</si>
</sst>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4</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5" sqref="C15"/>
      <extLst>
        <ext xmlns:xlsdti="http://schemas.microsoft.com/office/spreadsheetml/2023/showDataTypeIcons" uri="{77bfe23e-c014-4d31-8a63-9c772dbf06b6}">
          <xlsdti:showDataTypeIcons visible="0"/>
        </ext>
      </extLst>
    </sheetView>
  </sheetViews>
  <sheetFormatPr defaultColWidth="0" defaultRowHeight="14.4"/>
  <cols>
    <col min="1" max="1" width="3.77734375" style="299" customWidth="1"/>
    <col min="2" max="2" width="15.77734375" style="299" customWidth="1"/>
    <col min="3" max="3" width="26.77734375" style="299" customWidth="1"/>
    <col min="4" max="4" width="5.77734375" style="299" customWidth="1"/>
    <col min="5" max="9" width="11.21875" style="319" customWidth="1"/>
    <col min="10" max="10" width="5.77734375" style="319" customWidth="1"/>
    <col min="11" max="11" width="26.77734375" style="319" customWidth="1"/>
    <col min="12" max="12" width="15.77734375" style="299" customWidth="1"/>
    <col min="13" max="13" width="10.44140625" style="299" customWidth="1"/>
    <col min="14" max="15" width="10.77734375" style="299" customWidth="1"/>
    <col min="16" max="16" width="12.21875" style="299" customWidth="1"/>
    <col min="17" max="17" width="6.21875" style="299" customWidth="1"/>
    <col min="18" max="31" width="10.77734375" style="299" customWidth="1"/>
    <col min="32" max="16384" width="10.777343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5.0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5.0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5.0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5.0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6.0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40.049999999999997"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40.049999999999997"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1.0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51" zoomScale="87" zoomScaleNormal="100" workbookViewId="0">
      <selection activeCell="AW103" sqref="AW103"/>
      <extLst>
        <ext xmlns:xlsdti="http://schemas.microsoft.com/office/spreadsheetml/2023/showDataTypeIcons" uri="{77bfe23e-c014-4d31-8a63-9c772dbf06b6}">
          <xlsdti:showDataTypeIcons visible="0"/>
        </ext>
      </extLst>
    </sheetView>
  </sheetViews>
  <sheetFormatPr defaultColWidth="0" defaultRowHeight="14.4"/>
  <cols>
    <col min="1" max="2" width="10.77734375" hidden="1" customWidth="1"/>
    <col min="3" max="3" width="2.21875" hidden="1" customWidth="1"/>
    <col min="4" max="10" width="8.77734375" hidden="1" customWidth="1"/>
    <col min="11" max="11" width="12.77734375" hidden="1" customWidth="1"/>
    <col min="12" max="14" width="8.77734375" hidden="1" customWidth="1"/>
    <col min="15" max="15" width="17" hidden="1" customWidth="1"/>
    <col min="16" max="21" width="8.77734375" hidden="1" customWidth="1"/>
    <col min="22" max="22" width="3.44140625" customWidth="1"/>
    <col min="23" max="23" width="6.77734375" customWidth="1"/>
    <col min="24" max="24" width="11.77734375" customWidth="1"/>
    <col min="25" max="25" width="6.77734375" customWidth="1"/>
    <col min="26" max="26" width="5.21875" customWidth="1"/>
    <col min="27" max="27" width="20.77734375" customWidth="1"/>
    <col min="28" max="28" width="3.21875" customWidth="1"/>
    <col min="29" max="30" width="5.21875" customWidth="1"/>
    <col min="31" max="31" width="3.21875" customWidth="1"/>
    <col min="32" max="32" width="20.77734375" customWidth="1"/>
    <col min="33" max="33" width="3.44140625" customWidth="1"/>
    <col min="34" max="34" width="5.21875" style="187" customWidth="1"/>
    <col min="35" max="35" width="3.21875" style="187" customWidth="1"/>
    <col min="36" max="36" width="4.21875" customWidth="1"/>
    <col min="37" max="37" width="3.21875" customWidth="1"/>
    <col min="38" max="38" width="20.77734375" customWidth="1"/>
    <col min="39" max="39" width="5.77734375" customWidth="1"/>
    <col min="40" max="43" width="4.21875" customWidth="1"/>
    <col min="44" max="46" width="4.77734375" customWidth="1"/>
    <col min="47" max="47" width="3.21875" style="190" customWidth="1"/>
    <col min="48" max="48" width="18.44140625" style="194" customWidth="1"/>
    <col min="49" max="49" width="3.44140625" style="7" customWidth="1"/>
    <col min="50" max="50" width="3.44140625" style="4" customWidth="1"/>
    <col min="51" max="51" width="19.77734375" style="15" customWidth="1"/>
    <col min="52" max="52" width="15.77734375" style="7" customWidth="1"/>
    <col min="53" max="53" width="3" customWidth="1"/>
    <col min="54" max="54" width="11" hidden="1" customWidth="1"/>
    <col min="55" max="55" width="6" hidden="1" customWidth="1"/>
    <col min="56" max="56" width="17" hidden="1" customWidth="1"/>
    <col min="57" max="57" width="9.21875" hidden="1" customWidth="1"/>
    <col min="58" max="58" width="2.21875" hidden="1" customWidth="1"/>
    <col min="59" max="59" width="8.21875" hidden="1" customWidth="1"/>
    <col min="60" max="60" width="2.21875" hidden="1" customWidth="1"/>
    <col min="61" max="61" width="2.44140625" hidden="1" customWidth="1"/>
    <col min="62" max="62" width="8.21875" hidden="1" customWidth="1"/>
    <col min="63" max="63" width="4.77734375" hidden="1" customWidth="1"/>
    <col min="64" max="66" width="5.77734375" hidden="1" customWidth="1"/>
    <col min="67" max="69" width="10" hidden="1" customWidth="1"/>
    <col min="70" max="71" width="7.21875" hidden="1" customWidth="1"/>
    <col min="72" max="100" width="8" hidden="1" customWidth="1"/>
    <col min="101" max="101" width="4.21875" hidden="1" customWidth="1"/>
    <col min="102" max="102" width="7.21875" hidden="1" customWidth="1"/>
    <col min="103" max="103" width="0" hidden="1" customWidth="1"/>
    <col min="104" max="104" width="3.21875" hidden="1" customWidth="1"/>
    <col min="105" max="105" width="8.77734375" hidden="1" customWidth="1"/>
    <col min="106" max="106" width="8" hidden="1" customWidth="1"/>
    <col min="107" max="107" width="15.77734375" hidden="1" customWidth="1"/>
    <col min="108" max="108" width="11" hidden="1" customWidth="1"/>
    <col min="109" max="109" width="2.77734375" hidden="1" customWidth="1"/>
    <col min="110" max="112" width="11" hidden="1" customWidth="1"/>
    <col min="113" max="113" width="0" hidden="1" customWidth="1"/>
    <col min="114" max="116" width="11" hidden="1" customWidth="1"/>
    <col min="117" max="117" width="0" hidden="1" customWidth="1"/>
    <col min="118" max="118" width="17.77734375" hidden="1" customWidth="1"/>
    <col min="119" max="119" width="10.77734375" hidden="1" customWidth="1"/>
    <col min="120" max="120" width="11" hidden="1" customWidth="1"/>
    <col min="121" max="123" width="10.77734375" hidden="1" customWidth="1"/>
    <col min="124" max="124" width="0" hidden="1" customWidth="1"/>
    <col min="125" max="16384" width="10.777343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6.0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6.0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8"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6.0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38"/>
      <c r="X5" s="24">
        <f ca="1">Horarios!C5</f>
        <v>46185.166666666664</v>
      </c>
      <c r="Y5" s="25">
        <f ca="1">Horarios!C5</f>
        <v>46185.166666666664</v>
      </c>
      <c r="Z5" s="26" t="str">
        <f>$Z$4</f>
        <v>R1</v>
      </c>
      <c r="AA5" s="27" t="str">
        <f ca="1">A7</f>
        <v>South Korea</v>
      </c>
      <c r="AB5" s="49" t="e" cm="1" vm="3">
        <f t="array" aca="1" ref="AB5" ca="1">Ver_flag_local</f>
        <v>#VALUE!</v>
      </c>
      <c r="AC5" s="50">
        <v>1</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6.0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38"/>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3</v>
      </c>
      <c r="AT6" s="41">
        <f t="shared" ca="1" si="15"/>
        <v>3</v>
      </c>
      <c r="AU6" s="330">
        <f ca="1">INDEX($DL$6:$DL$53,MATCH(AI6,$DP$6:$DP$53,0))</f>
        <v>2</v>
      </c>
      <c r="AV6" s="182" t="str">
        <f ca="1">INDEX($BD$6:$BD$53,MATCH(AI6,$BM$6:$BM$53,0))</f>
        <v>Mexico</v>
      </c>
      <c r="AW6" s="210">
        <v>1</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3</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6</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1.0009999999999999</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6.0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38"/>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6</v>
      </c>
      <c r="AS7" s="39">
        <f t="shared" ca="1" si="15"/>
        <v>3</v>
      </c>
      <c r="AT7" s="43">
        <f t="shared" ca="1" si="15"/>
        <v>3</v>
      </c>
      <c r="AU7" s="330">
        <f ca="1">INDEX($DL$6:$DL$53,MATCH(AI7,$DP$6:$DP$53,0))</f>
        <v>2</v>
      </c>
      <c r="AV7" s="182" t="str">
        <f ca="1">INDEX($BD$6:$BD$53,MATCH(AI7,$BM$6:$BM$53,0))</f>
        <v>Czech Republic</v>
      </c>
      <c r="AW7" s="210">
        <v>2</v>
      </c>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Czech Republic</v>
      </c>
    </row>
    <row r="8" spans="1:121" ht="16.0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8"/>
      <c r="X8" s="24">
        <f ca="1">Horarios!C8</f>
        <v>46198.125</v>
      </c>
      <c r="Y8" s="25">
        <f ca="1">Horarios!C8</f>
        <v>46198.125</v>
      </c>
      <c r="Z8" s="26" t="str">
        <f>Idiomas!D63</f>
        <v>R3</v>
      </c>
      <c r="AA8" s="27" t="str">
        <f ca="1">A8</f>
        <v>Czech Republic</v>
      </c>
      <c r="AB8" s="49" t="e" cm="1" vm="4">
        <f t="array" aca="1" ref="AB8" ca="1">Ver_flag_local</f>
        <v>#VALUE!</v>
      </c>
      <c r="AC8" s="50">
        <v>2</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4</v>
      </c>
      <c r="BK8" s="16">
        <f t="shared" ca="1" si="21"/>
        <v>5</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6.0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9"/>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6</v>
      </c>
      <c r="BK9" s="16">
        <f t="shared" ca="1" si="21"/>
        <v>3</v>
      </c>
      <c r="BL9" s="16">
        <f t="shared" ca="1" si="42"/>
        <v>3</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3</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6</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(2)</v>
      </c>
      <c r="DC9" s="16">
        <f ca="1">IF(DB9="-","-",COUNTIFS(T_Equipos[Rank],"&lt;"&amp;INDEX(T_Equipos[Rank],MATCH(BD9,T_Equipos[NombreEquipo],0)),$BC$6:$BC$53,INDEX(T_Equipos[Grupo],MATCH(BD9,T_Equipos[NombreEquipo],0)))+1)</f>
        <v>4</v>
      </c>
      <c r="DD9" s="16">
        <f ca="1">DA9+COUNTIFS($DB$6:$DB$53,DB9,$DC$6:DC$53,"&lt;"&amp;DC9,$BC$6:$BC$53,INDEX(T_Equipos[Grupo],MATCH(BD9,T_Equipos[NombreEquipo],0)))</f>
        <v>2</v>
      </c>
      <c r="DE9" s="16"/>
      <c r="DF9" s="16">
        <f t="shared" ca="1" si="45"/>
        <v>2.0019999999999998</v>
      </c>
      <c r="DG9" s="16">
        <f ca="1">IF(DB9="-","-",COUNTIFS(DF$6:DF$53,"&lt;"&amp;DF9,$BC$6:$BC$53,INDEX(T_Equipos[Grupo],MATCH(BD9,T_Equipos[NombreEquipo],0))))</f>
        <v>1</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2</v>
      </c>
      <c r="BK10" s="16">
        <f t="shared" ca="1" si="21"/>
        <v>2</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2</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6.0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40" t="s">
        <v>1</v>
      </c>
      <c r="X12" s="24">
        <f ca="1">Horarios!C12</f>
        <v>46185.875</v>
      </c>
      <c r="Y12" s="25">
        <f ca="1">Horarios!C12</f>
        <v>46185.875</v>
      </c>
      <c r="Z12" s="26" t="str">
        <f>$Z$4</f>
        <v>R1</v>
      </c>
      <c r="AA12" s="27" t="str">
        <f ca="1">A13</f>
        <v>Canada</v>
      </c>
      <c r="AB12" s="49" t="e" cm="1" vm="6">
        <f t="array" aca="1" ref="AB12" ca="1">Ver_flag_local</f>
        <v>#VALUE!</v>
      </c>
      <c r="AC12" s="50">
        <v>1</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6.0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40"/>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4</v>
      </c>
      <c r="BK13" s="16">
        <f t="shared" ca="1" si="21"/>
        <v>0</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6.05" customHeight="1">
      <c r="A14" s="16" t="str">
        <f ca="1">+Equipos!B7</f>
        <v>Bosnia and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40"/>
      <c r="X14" s="24">
        <f ca="1">Horarios!C14</f>
        <v>46191.875</v>
      </c>
      <c r="Y14" s="25">
        <f ca="1">Horarios!C14</f>
        <v>46191.875</v>
      </c>
      <c r="Z14" s="26" t="str">
        <f>$Z$6</f>
        <v>R2</v>
      </c>
      <c r="AA14" s="27" t="str">
        <f ca="1">A16</f>
        <v>Switzerland</v>
      </c>
      <c r="AB14" s="49" t="e" cm="1" vm="9">
        <f t="array" aca="1" ref="AB14" ca="1">Ver_flag_local</f>
        <v>#VALUE!</v>
      </c>
      <c r="AC14" s="50">
        <v>1</v>
      </c>
      <c r="AD14" s="51">
        <v>0</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4</v>
      </c>
      <c r="AS14" s="36">
        <f t="shared" ca="1" si="69"/>
        <v>0</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6.05"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40"/>
      <c r="X15" s="24">
        <f ca="1">Horarios!C15</f>
        <v>46192</v>
      </c>
      <c r="Y15" s="25">
        <f ca="1">Horarios!C15</f>
        <v>46192</v>
      </c>
      <c r="Z15" s="26" t="str">
        <f>$Z$6</f>
        <v>R2</v>
      </c>
      <c r="AA15" s="27" t="str">
        <f ca="1">A13</f>
        <v>Canada</v>
      </c>
      <c r="AB15" s="49" t="e" cm="1" vm="6">
        <f t="array" aca="1" ref="AB15" ca="1">Ver_flag_local</f>
        <v>#VALUE!</v>
      </c>
      <c r="AC15" s="50">
        <v>1</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7">
        <f t="array" aca="1" ref="AK15" ca="1">Ver_flag_visit</f>
        <v>#VALUE!</v>
      </c>
      <c r="AL15" s="37" t="str">
        <f ca="1">IFERROR(INDEX($BD$6:$BD$53,MATCH(AI15,$BN$6:$BN$53,0)),"")</f>
        <v>Bosnia and Herzegovina</v>
      </c>
      <c r="AM15" s="38">
        <f t="shared" ca="1" si="69"/>
        <v>4</v>
      </c>
      <c r="AN15" s="39">
        <f t="shared" ca="1" si="69"/>
        <v>3</v>
      </c>
      <c r="AO15" s="39">
        <f t="shared" ca="1" si="69"/>
        <v>1</v>
      </c>
      <c r="AP15" s="39">
        <f t="shared" ca="1" si="69"/>
        <v>1</v>
      </c>
      <c r="AQ15" s="39">
        <f t="shared" ca="1" si="69"/>
        <v>1</v>
      </c>
      <c r="AR15" s="39">
        <f t="shared" ca="1" si="69"/>
        <v>3</v>
      </c>
      <c r="AS15" s="39">
        <f t="shared" ca="1" si="69"/>
        <v>2</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4</v>
      </c>
      <c r="BK15" s="16">
        <f t="shared" ca="1" si="21"/>
        <v>3</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1</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6.05"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40"/>
      <c r="X16" s="24">
        <f ca="1">Horarios!C16</f>
        <v>46197.875</v>
      </c>
      <c r="Y16" s="25">
        <f ca="1">Horarios!C16</f>
        <v>46197.875</v>
      </c>
      <c r="Z16" s="26" t="str">
        <f>$Z$8</f>
        <v>R3</v>
      </c>
      <c r="AA16" s="27" t="str">
        <f ca="1">A16</f>
        <v>Switzerland</v>
      </c>
      <c r="AB16" s="49" t="e" cm="1" vm="9">
        <f t="array" aca="1" ref="AB16" ca="1">Ver_flag_local</f>
        <v>#VALUE!</v>
      </c>
      <c r="AC16" s="50">
        <v>1</v>
      </c>
      <c r="AD16" s="51">
        <v>0</v>
      </c>
      <c r="AE16" s="595" t="e" cm="1" vm="6">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Canada</v>
      </c>
      <c r="AM16" s="38">
        <f t="shared" ca="1" si="69"/>
        <v>4</v>
      </c>
      <c r="AN16" s="39">
        <f t="shared" ca="1" si="69"/>
        <v>3</v>
      </c>
      <c r="AO16" s="39">
        <f t="shared" ca="1" si="69"/>
        <v>1</v>
      </c>
      <c r="AP16" s="39">
        <f t="shared" ca="1" si="69"/>
        <v>1</v>
      </c>
      <c r="AQ16" s="39">
        <f t="shared" ca="1" si="69"/>
        <v>1</v>
      </c>
      <c r="AR16" s="39">
        <f t="shared" ca="1" si="69"/>
        <v>2</v>
      </c>
      <c r="AS16" s="39">
        <f t="shared" ca="1" si="69"/>
        <v>2</v>
      </c>
      <c r="AT16" s="74">
        <f t="shared" ca="1" si="69"/>
        <v>0</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6.05"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41"/>
      <c r="X17" s="28">
        <f ca="1">Horarios!C17</f>
        <v>46197.875</v>
      </c>
      <c r="Y17" s="29">
        <f ca="1">Horarios!C17</f>
        <v>46197.875</v>
      </c>
      <c r="Z17" s="30" t="str">
        <f>$Z$8</f>
        <v>R3</v>
      </c>
      <c r="AA17" s="31" t="str">
        <f ca="1">A14</f>
        <v>Bosnia and Herzegovina</v>
      </c>
      <c r="AB17" s="52" t="e" cm="1" vm="7">
        <f t="array" aca="1" ref="AB17" ca="1">Ver_flag_local</f>
        <v>#VALUE!</v>
      </c>
      <c r="AC17" s="53">
        <v>2</v>
      </c>
      <c r="AD17" s="54">
        <v>0</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3</v>
      </c>
      <c r="BK18" s="16">
        <f t="shared" ca="1" si="21"/>
        <v>3</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P.2 (2)</v>
      </c>
      <c r="BU18" s="16">
        <f t="shared" ca="1" si="24"/>
        <v>0</v>
      </c>
      <c r="BV18" s="16">
        <f t="shared" ca="1" si="25"/>
        <v>1</v>
      </c>
      <c r="BW18" s="16">
        <f t="shared" ca="1" si="26"/>
        <v>0</v>
      </c>
      <c r="BX18" s="16">
        <f t="shared" ca="1" si="48"/>
        <v>1</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P.2 (2)</v>
      </c>
      <c r="CA18" s="16">
        <f t="shared" ca="1" si="27"/>
        <v>1</v>
      </c>
      <c r="CB18" s="16">
        <f t="shared" ca="1" si="28"/>
        <v>1</v>
      </c>
      <c r="CC18" s="16">
        <f t="shared" ca="1" si="49"/>
        <v>0</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P.2 (2)</v>
      </c>
      <c r="CF18" s="16">
        <f t="shared" ca="1" si="29"/>
        <v>1</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P.2 (2)</v>
      </c>
      <c r="CI18" s="16">
        <f t="shared" ca="1" si="30"/>
        <v>0</v>
      </c>
      <c r="CJ18" s="16">
        <f t="shared" ca="1" si="31"/>
        <v>1</v>
      </c>
      <c r="CK18" s="16">
        <f t="shared" ca="1" si="32"/>
        <v>0</v>
      </c>
      <c r="CL18" s="16">
        <f t="shared" ca="1" si="50"/>
        <v>1</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P.2 (2)</v>
      </c>
      <c r="CO18" s="16">
        <f t="shared" ca="1" si="33"/>
        <v>1</v>
      </c>
      <c r="CP18" s="16">
        <f t="shared" ca="1" si="34"/>
        <v>1</v>
      </c>
      <c r="CQ18" s="16">
        <f t="shared" ca="1" si="51"/>
        <v>0</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P.2 (2)</v>
      </c>
      <c r="CT18" s="16">
        <f t="shared" ca="1" si="35"/>
        <v>1</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P.2 (2)</v>
      </c>
      <c r="CW18" s="16">
        <f t="shared" ca="1" si="36"/>
        <v>0</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P.2 (2)</v>
      </c>
      <c r="CZ18" s="16">
        <f t="shared" ca="1" si="37"/>
        <v>3</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P.2 (2)</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2</v>
      </c>
      <c r="DE18" s="16"/>
      <c r="DF18" s="16">
        <f t="shared" ca="1" si="52"/>
        <v>2.0019999999999998</v>
      </c>
      <c r="DG18" s="16">
        <f ca="1">IF(DB18="-","-",COUNTIFS(DF$6:DF$53,"&lt;"&amp;DF18,$BC$6:$BC$53,INDEX(T_Equipos[Grupo],MATCH(BD18,T_Equipos[NombreEquipo],0))))</f>
        <v>1</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3</v>
      </c>
      <c r="BK19" s="16">
        <f t="shared" ca="1" si="21"/>
        <v>3</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P.2 (2)</v>
      </c>
      <c r="BU19" s="16">
        <f t="shared" ca="1" si="24"/>
        <v>0</v>
      </c>
      <c r="BV19" s="16">
        <f t="shared" ca="1" si="25"/>
        <v>1</v>
      </c>
      <c r="BW19" s="16">
        <f t="shared" ca="1" si="26"/>
        <v>0</v>
      </c>
      <c r="BX19" s="16">
        <f t="shared" ca="1" si="48"/>
        <v>1</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P.2 (2)</v>
      </c>
      <c r="CA19" s="16">
        <f t="shared" ca="1" si="27"/>
        <v>1</v>
      </c>
      <c r="CB19" s="16">
        <f t="shared" ca="1" si="28"/>
        <v>1</v>
      </c>
      <c r="CC19" s="16">
        <f t="shared" ca="1" si="49"/>
        <v>0</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P.2 (2)</v>
      </c>
      <c r="CF19" s="16">
        <f t="shared" ca="1" si="29"/>
        <v>1</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P.2 (2)</v>
      </c>
      <c r="CI19" s="16">
        <f t="shared" ca="1" si="30"/>
        <v>0</v>
      </c>
      <c r="CJ19" s="16">
        <f t="shared" ca="1" si="31"/>
        <v>1</v>
      </c>
      <c r="CK19" s="16">
        <f t="shared" ca="1" si="32"/>
        <v>0</v>
      </c>
      <c r="CL19" s="16">
        <f t="shared" ca="1" si="50"/>
        <v>1</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P.2 (2)</v>
      </c>
      <c r="CO19" s="16">
        <f t="shared" ca="1" si="33"/>
        <v>1</v>
      </c>
      <c r="CP19" s="16">
        <f t="shared" ca="1" si="34"/>
        <v>1</v>
      </c>
      <c r="CQ19" s="16">
        <f t="shared" ca="1" si="51"/>
        <v>0</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P.2 (2)</v>
      </c>
      <c r="CT19" s="16">
        <f t="shared" ca="1" si="35"/>
        <v>1</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P.2 (2)</v>
      </c>
      <c r="CW19" s="16">
        <f t="shared" ca="1" si="36"/>
        <v>0</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P.2 (2)</v>
      </c>
      <c r="CZ19" s="16">
        <f t="shared" ca="1" si="37"/>
        <v>3</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P.2 (2)</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3</v>
      </c>
      <c r="DE19" s="16"/>
      <c r="DF19" s="16">
        <f t="shared" ca="1" si="52"/>
        <v>3.0030000000000001</v>
      </c>
      <c r="DG19" s="16">
        <f ca="1">IF(DB19="-","-",COUNTIFS(DF$6:DF$53,"&lt;"&amp;DF19,$BC$6:$BC$53,INDEX(T_Equipos[Grupo],MATCH(BD19,T_Equipos[NombreEquipo],0))))</f>
        <v>2</v>
      </c>
      <c r="DH19" s="16">
        <f ca="1">DA19+COUNTIFS(DB$6:DB$53,DB19,DG$6:DG$53,"&lt;"&amp;DG19,$BC$6:$BC$53,INDEX(T_Equipos[Grupo],MATCH(BD19,T_Equipos[NombreEquipo],0)))</f>
        <v>3</v>
      </c>
      <c r="DI19" s="16"/>
      <c r="DJ19" s="16">
        <f t="shared" ca="1" si="38"/>
        <v>2</v>
      </c>
      <c r="DK19" s="16">
        <f t="shared" ca="1" si="39"/>
        <v>12</v>
      </c>
      <c r="DL19" s="16">
        <f t="shared" ca="1" si="40"/>
        <v>2</v>
      </c>
      <c r="DM19" s="16" t="str">
        <f t="shared" ca="1" si="46"/>
        <v>2.2</v>
      </c>
      <c r="DN19" s="16" t="e" cm="1" vm="5">
        <f t="array" aca="1" ref="DN19" ca="1">OFFSET(Horarios!$P$3,DJ19-1,0,DL19,1)</f>
        <v>#VALUE!</v>
      </c>
      <c r="DO19" s="16"/>
      <c r="DP19" s="16" t="s">
        <v>671</v>
      </c>
      <c r="DQ19" s="16" t="str">
        <f t="shared" ca="1" si="47"/>
        <v>United States</v>
      </c>
    </row>
    <row r="20" spans="1:121" ht="16.0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9"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4</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2</v>
      </c>
      <c r="DK20" s="16">
        <f t="shared" ca="1" si="39"/>
        <v>12</v>
      </c>
      <c r="DL20" s="16">
        <f t="shared" ca="1" si="40"/>
        <v>2</v>
      </c>
      <c r="DM20" s="16" t="str">
        <f t="shared" ca="1" si="46"/>
        <v>2.2</v>
      </c>
      <c r="DN20" s="16" t="e" cm="1" vm="5">
        <f t="array" aca="1" ref="DN20" ca="1">OFFSET(Horarios!$P$3,DJ20-1,0,DL20,1)</f>
        <v>#VALUE!</v>
      </c>
      <c r="DO20" s="16"/>
      <c r="DP20" s="16" t="s">
        <v>93</v>
      </c>
      <c r="DQ20" s="16" t="str">
        <f t="shared" ca="1" si="47"/>
        <v>Paraguay</v>
      </c>
    </row>
    <row r="21" spans="1:121" ht="16.0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9"/>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6</v>
      </c>
      <c r="BK21" s="16">
        <f t="shared" ca="1" si="21"/>
        <v>3</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6.0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9"/>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1</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1</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6.0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9"/>
      <c r="X23" s="24">
        <f ca="1">Horarios!C23</f>
        <v>46193.104166666664</v>
      </c>
      <c r="Y23" s="25">
        <f ca="1">Horarios!C23</f>
        <v>46193.104166666664</v>
      </c>
      <c r="Z23" s="26" t="str">
        <f>$Z$6</f>
        <v>R2</v>
      </c>
      <c r="AA23" s="27" t="str">
        <f ca="1">A21</f>
        <v>Brazil</v>
      </c>
      <c r="AB23" s="49" t="e" cm="1" vm="10">
        <f t="array" aca="1" ref="AB23" ca="1">Ver_flag_local</f>
        <v>#VALUE!</v>
      </c>
      <c r="AC23" s="50">
        <v>3</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4</v>
      </c>
      <c r="AS23" s="39">
        <f t="shared" ca="1" si="87"/>
        <v>3</v>
      </c>
      <c r="AT23" s="43">
        <f t="shared" ca="1" si="87"/>
        <v>1</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6.0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9"/>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6.0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50"/>
      <c r="X25" s="28">
        <f ca="1">Horarios!C25</f>
        <v>46198</v>
      </c>
      <c r="Y25" s="29">
        <f ca="1">Horarios!C25</f>
        <v>46198</v>
      </c>
      <c r="Z25" s="30" t="str">
        <f>$Z$8</f>
        <v>R3</v>
      </c>
      <c r="AA25" s="31" t="str">
        <f ca="1">A22</f>
        <v>Morocco</v>
      </c>
      <c r="AB25" s="52" t="e" cm="1" vm="11">
        <f t="array" aca="1" ref="AB25" ca="1">Ver_flag_local</f>
        <v>#VALUE!</v>
      </c>
      <c r="AC25" s="53">
        <v>2</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3</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6.05"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P.2 (2)</v>
      </c>
      <c r="F28" s="16" t="str">
        <f t="shared" ref="F28:F33" ca="1" si="93">IF(D28="Pendiente","-",INDEX($BT$6:$BT$53,MATCH($AF28,$BD$6:$BD$53,0)))</f>
        <v>P.2 (2)</v>
      </c>
      <c r="G28" s="16"/>
      <c r="H28" s="16" t="str">
        <f t="shared" ref="H28:H33" ca="1" si="94">IF(D28="Pendiente","-",INDEX($BZ$6:$BZ$53,MATCH($AA28,$BD$6:$BD$53,0)))</f>
        <v>P.2 (2)</v>
      </c>
      <c r="I28" s="16" t="str">
        <f t="shared" ref="I28:I33" ca="1" si="95">IF(D28="Pendiente","-",INDEX($BZ$6:$BZ$53,MATCH($AF28,$BD$6:$BD$53,0)))</f>
        <v>P.2 (2)</v>
      </c>
      <c r="J28" s="16"/>
      <c r="K28" s="16" t="str">
        <f t="shared" ref="K28:K33" ca="1" si="96">IF(D28="Pendiente","-",INDEX($CE$6:$CE$53,MATCH($AA28,$BD$6:$BD$53,0)))</f>
        <v>P.2 (2)</v>
      </c>
      <c r="L28" s="16" t="str">
        <f t="shared" ref="L28:L33" ca="1" si="97">IF(D28="Pendiente","-",INDEX($CE$6:$CE$53,MATCH($AF28,$BD$6:$BD$53,0)))</f>
        <v>P.2 (2)</v>
      </c>
      <c r="M28" s="16"/>
      <c r="N28" s="16" t="str">
        <f t="shared" ref="N28:N33" ca="1" si="98">IF(D28="Pendiente","-",INDEX($CH$6:$CH$53,MATCH($AA28,$BD$6:$BD$53,0)))</f>
        <v>P.2 (2)</v>
      </c>
      <c r="O28" s="16" t="str">
        <f t="shared" ref="O28:O33" ca="1" si="99">IF(D28="Pendiente","-",INDEX($CH$6:$CH$53,MATCH($AF28,$BD$6:$BD$53,0)))</f>
        <v>P.2 (2)</v>
      </c>
      <c r="P28" s="16"/>
      <c r="Q28" s="16" t="str">
        <f t="shared" ref="Q28:Q33" ca="1" si="100">IF(D28="Pendiente","-",INDEX($CN$6:$CN$53,MATCH($AA28,$BD$6:$BD$53,0)))</f>
        <v>P.2 (2)</v>
      </c>
      <c r="R28" s="16" t="str">
        <f t="shared" ref="R28:R33" ca="1" si="101">IF(D28="Pendiente","-",INDEX($CN$6:$CN$53,MATCH($AF28,$BD$6:$BD$53,0)))</f>
        <v>P.2 (2)</v>
      </c>
      <c r="S28" s="16"/>
      <c r="T28" s="16" t="str">
        <f t="shared" ref="T28:T33" ca="1" si="102">IF(D28="Pendiente","-",INDEX($CS$6:$CS$53,MATCH($AA28,$BD$6:$BD$53,0)))</f>
        <v>P.2 (2)</v>
      </c>
      <c r="U28" s="16" t="str">
        <f t="shared" ref="U28:U33" ca="1" si="103">IF(D28="Pendiente","-",INDEX($CS$6:$CS$53,MATCH($AF28,$BD$6:$BD$53,0)))</f>
        <v>P.2 (2)</v>
      </c>
      <c r="V28" s="17"/>
      <c r="W28" s="651" t="s">
        <v>74</v>
      </c>
      <c r="X28" s="24">
        <f ca="1">Horarios!C28</f>
        <v>46186.125</v>
      </c>
      <c r="Y28" s="25">
        <f ca="1">Horarios!C28</f>
        <v>46186.125</v>
      </c>
      <c r="Z28" s="26" t="str">
        <f>$Z$4</f>
        <v>R1</v>
      </c>
      <c r="AA28" s="27" t="str">
        <f ca="1">A29</f>
        <v>United States</v>
      </c>
      <c r="AB28" s="49" t="e" cm="1" vm="14">
        <f t="array" aca="1" ref="AB28" ca="1">Ver_flag_local</f>
        <v>#VALUE!</v>
      </c>
      <c r="AC28" s="50">
        <v>1</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IT'S A DRAW! Choose the order of the Nations to determine their rankings.</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3</v>
      </c>
      <c r="BK28" s="16">
        <f t="shared" ca="1" si="21"/>
        <v>2</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6.0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51"/>
      <c r="X29" s="24">
        <f ca="1">Horarios!C29</f>
        <v>46187.25</v>
      </c>
      <c r="Y29" s="25">
        <f ca="1">Horarios!C29</f>
        <v>46187.25</v>
      </c>
      <c r="Z29" s="26" t="str">
        <f>$Z$4</f>
        <v>R1</v>
      </c>
      <c r="AA29" s="27" t="str">
        <f ca="1">A31</f>
        <v>Australia</v>
      </c>
      <c r="AB29" s="49" t="e" cm="1" vm="16">
        <f t="array" aca="1" ref="AB29" ca="1">Ver_flag_local</f>
        <v>#VALUE!</v>
      </c>
      <c r="AC29" s="50">
        <v>1</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2</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4</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6.05" customHeight="1">
      <c r="A30" s="16" t="str">
        <f ca="1">+Equipos!B15</f>
        <v>Paraguay</v>
      </c>
      <c r="B30" s="16"/>
      <c r="C30" s="16"/>
      <c r="D30" s="16" t="str">
        <f t="shared" si="91"/>
        <v>Local</v>
      </c>
      <c r="E30" s="16" t="str">
        <f t="shared" ca="1" si="92"/>
        <v>P.2 (2)</v>
      </c>
      <c r="F30" s="16" t="str">
        <f t="shared" ca="1" si="93"/>
        <v>-</v>
      </c>
      <c r="G30" s="16"/>
      <c r="H30" s="16" t="str">
        <f t="shared" ca="1" si="94"/>
        <v>P.2 (2)</v>
      </c>
      <c r="I30" s="16" t="str">
        <f t="shared" ca="1" si="95"/>
        <v>-</v>
      </c>
      <c r="J30" s="16"/>
      <c r="K30" s="16" t="str">
        <f t="shared" ca="1" si="96"/>
        <v>P.2 (2)</v>
      </c>
      <c r="L30" s="16" t="str">
        <f t="shared" ca="1" si="97"/>
        <v>-</v>
      </c>
      <c r="M30" s="16"/>
      <c r="N30" s="16" t="str">
        <f t="shared" ca="1" si="98"/>
        <v>P.2 (2)</v>
      </c>
      <c r="O30" s="16" t="str">
        <f t="shared" ca="1" si="99"/>
        <v>-</v>
      </c>
      <c r="P30" s="16"/>
      <c r="Q30" s="16" t="str">
        <f t="shared" ca="1" si="100"/>
        <v>P.2 (2)</v>
      </c>
      <c r="R30" s="16" t="str">
        <f t="shared" ca="1" si="101"/>
        <v>-</v>
      </c>
      <c r="S30" s="16"/>
      <c r="T30" s="16" t="str">
        <f t="shared" ca="1" si="102"/>
        <v>P.2 (2)</v>
      </c>
      <c r="U30" s="16" t="str">
        <f t="shared" ca="1" si="103"/>
        <v>-</v>
      </c>
      <c r="V30" s="17"/>
      <c r="W30" s="651"/>
      <c r="X30" s="24">
        <f ca="1">Horarios!C30</f>
        <v>46192.875</v>
      </c>
      <c r="Y30" s="25">
        <f ca="1">Horarios!C30</f>
        <v>46192.875</v>
      </c>
      <c r="Z30" s="26" t="str">
        <f>$Z$6</f>
        <v>R2</v>
      </c>
      <c r="AA30" s="27" t="str">
        <f ca="1">A29</f>
        <v>United States</v>
      </c>
      <c r="AB30" s="49" t="e" cm="1" vm="14">
        <f t="array" aca="1" ref="AB30" ca="1">Ver_flag_local</f>
        <v>#VALUE!</v>
      </c>
      <c r="AC30" s="50">
        <v>1</v>
      </c>
      <c r="AD30" s="51">
        <v>0</v>
      </c>
      <c r="AE30" s="595" t="e" cm="1" vm="16">
        <f t="array" aca="1" ref="AE30" ca="1">Ver_flag_visit</f>
        <v>#VALUE!</v>
      </c>
      <c r="AF30" s="32" t="str">
        <f ca="1">A31</f>
        <v>Australia</v>
      </c>
      <c r="AG30" s="323">
        <f t="shared" si="104"/>
        <v>1</v>
      </c>
      <c r="AH30" s="195">
        <v>32</v>
      </c>
      <c r="AI30" s="181" t="str">
        <f>AJ30&amp;$B$28</f>
        <v>1D</v>
      </c>
      <c r="AJ30" s="40">
        <v>1</v>
      </c>
      <c r="AK30" s="601" t="e" cm="1" vm="17">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6</v>
      </c>
      <c r="AS30" s="36">
        <f t="shared" ca="1" si="107"/>
        <v>3</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6.05" customHeight="1">
      <c r="A31" s="16" t="str">
        <f ca="1">+Equipos!B16</f>
        <v>Australia</v>
      </c>
      <c r="B31" s="16"/>
      <c r="C31" s="16"/>
      <c r="D31" s="16" t="str">
        <f t="shared" si="91"/>
        <v>Local</v>
      </c>
      <c r="E31" s="16" t="str">
        <f t="shared" ca="1" si="92"/>
        <v>-</v>
      </c>
      <c r="F31" s="16" t="str">
        <f t="shared" ca="1" si="93"/>
        <v>P.2 (2)</v>
      </c>
      <c r="G31" s="16"/>
      <c r="H31" s="16" t="str">
        <f t="shared" ca="1" si="94"/>
        <v>-</v>
      </c>
      <c r="I31" s="16" t="str">
        <f t="shared" ca="1" si="95"/>
        <v>P.2 (2)</v>
      </c>
      <c r="J31" s="16"/>
      <c r="K31" s="16" t="str">
        <f t="shared" ca="1" si="96"/>
        <v>-</v>
      </c>
      <c r="L31" s="16" t="str">
        <f t="shared" ca="1" si="97"/>
        <v>P.2 (2)</v>
      </c>
      <c r="M31" s="16"/>
      <c r="N31" s="16" t="str">
        <f t="shared" ca="1" si="98"/>
        <v>-</v>
      </c>
      <c r="O31" s="16" t="str">
        <f t="shared" ca="1" si="99"/>
        <v>P.2 (2)</v>
      </c>
      <c r="P31" s="16"/>
      <c r="Q31" s="16" t="str">
        <f t="shared" ca="1" si="100"/>
        <v>-</v>
      </c>
      <c r="R31" s="16" t="str">
        <f t="shared" ca="1" si="101"/>
        <v>P.2 (2)</v>
      </c>
      <c r="S31" s="16"/>
      <c r="T31" s="16" t="str">
        <f t="shared" ca="1" si="102"/>
        <v>-</v>
      </c>
      <c r="U31" s="16" t="str">
        <f t="shared" ca="1" si="103"/>
        <v>P.2 (2)</v>
      </c>
      <c r="V31" s="17"/>
      <c r="W31" s="651"/>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3</v>
      </c>
      <c r="AS31" s="39">
        <f t="shared" ca="1" si="107"/>
        <v>3</v>
      </c>
      <c r="AT31" s="43">
        <f t="shared" ca="1" si="107"/>
        <v>0</v>
      </c>
      <c r="AU31" s="330">
        <f ca="1">INDEX($DL$6:$DL$53,MATCH(AI31,$DP$6:$DP$53,0))</f>
        <v>2</v>
      </c>
      <c r="AV31" s="182" t="str">
        <f ca="1">INDEX($BD$6:$BD$53,MATCH(AI31,$BM$6:$BM$53,0))</f>
        <v>United States</v>
      </c>
      <c r="AW31" s="210">
        <v>2</v>
      </c>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3</v>
      </c>
      <c r="BK31" s="16">
        <f t="shared" ca="1" si="21"/>
        <v>3</v>
      </c>
      <c r="BL31" s="16">
        <f t="shared" ca="1" si="42"/>
        <v>0</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6.05" customHeight="1">
      <c r="A32" s="16" t="str">
        <f ca="1">+Equipos!B17</f>
        <v>Turkey</v>
      </c>
      <c r="B32" s="16"/>
      <c r="C32" s="16"/>
      <c r="D32" s="16" t="str">
        <f t="shared" si="91"/>
        <v>Local</v>
      </c>
      <c r="E32" s="16" t="str">
        <f t="shared" ca="1" si="92"/>
        <v>-</v>
      </c>
      <c r="F32" s="16" t="str">
        <f t="shared" ca="1" si="93"/>
        <v>P.2 (2)</v>
      </c>
      <c r="G32" s="16"/>
      <c r="H32" s="16" t="str">
        <f t="shared" ca="1" si="94"/>
        <v>-</v>
      </c>
      <c r="I32" s="16" t="str">
        <f t="shared" ca="1" si="95"/>
        <v>P.2 (2)</v>
      </c>
      <c r="J32" s="16"/>
      <c r="K32" s="16" t="str">
        <f t="shared" ca="1" si="96"/>
        <v>-</v>
      </c>
      <c r="L32" s="16" t="str">
        <f t="shared" ca="1" si="97"/>
        <v>P.2 (2)</v>
      </c>
      <c r="M32" s="16"/>
      <c r="N32" s="16" t="str">
        <f t="shared" ca="1" si="98"/>
        <v>-</v>
      </c>
      <c r="O32" s="16" t="str">
        <f t="shared" ca="1" si="99"/>
        <v>P.2 (2)</v>
      </c>
      <c r="P32" s="16"/>
      <c r="Q32" s="16" t="str">
        <f t="shared" ca="1" si="100"/>
        <v>-</v>
      </c>
      <c r="R32" s="16" t="str">
        <f t="shared" ca="1" si="101"/>
        <v>P.2 (2)</v>
      </c>
      <c r="S32" s="16"/>
      <c r="T32" s="16" t="str">
        <f t="shared" ca="1" si="102"/>
        <v>-</v>
      </c>
      <c r="U32" s="16" t="str">
        <f t="shared" ca="1" si="103"/>
        <v>P.2 (2)</v>
      </c>
      <c r="V32" s="17"/>
      <c r="W32" s="651"/>
      <c r="X32" s="24">
        <f ca="1">Horarios!C32</f>
        <v>46199.166666666664</v>
      </c>
      <c r="Y32" s="25">
        <f ca="1">Horarios!C32</f>
        <v>46199.166666666664</v>
      </c>
      <c r="Z32" s="26" t="str">
        <f>$Z$8</f>
        <v>R3</v>
      </c>
      <c r="AA32" s="27" t="str">
        <f ca="1">A32</f>
        <v>Turkey</v>
      </c>
      <c r="AB32" s="49" t="e" cm="1" vm="17">
        <f t="array" aca="1" ref="AB32" ca="1">Ver_flag_local</f>
        <v>#VALUE!</v>
      </c>
      <c r="AC32" s="50">
        <v>2</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Paraguay</v>
      </c>
      <c r="AM32" s="38">
        <f t="shared" ca="1" si="107"/>
        <v>4</v>
      </c>
      <c r="AN32" s="39">
        <f t="shared" ca="1" si="107"/>
        <v>3</v>
      </c>
      <c r="AO32" s="39">
        <f t="shared" ca="1" si="107"/>
        <v>1</v>
      </c>
      <c r="AP32" s="39">
        <f t="shared" ca="1" si="107"/>
        <v>1</v>
      </c>
      <c r="AQ32" s="39">
        <f t="shared" ca="1" si="107"/>
        <v>1</v>
      </c>
      <c r="AR32" s="39">
        <f t="shared" ca="1" si="107"/>
        <v>3</v>
      </c>
      <c r="AS32" s="39">
        <f t="shared" ca="1" si="107"/>
        <v>3</v>
      </c>
      <c r="AT32" s="43">
        <f t="shared" ca="1" si="107"/>
        <v>0</v>
      </c>
      <c r="AU32" s="330">
        <f ca="1">INDEX($DL$6:$DL$53,MATCH(AI32,$DP$6:$DP$53,0))</f>
        <v>2</v>
      </c>
      <c r="AV32" s="182" t="str">
        <f ca="1">INDEX($BD$6:$BD$53,MATCH(AI32,$BM$6:$BM$53,0))</f>
        <v>Paraguay</v>
      </c>
      <c r="AW32" s="210">
        <v>3</v>
      </c>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4</v>
      </c>
      <c r="BK32" s="16">
        <f t="shared" ca="1" si="21"/>
        <v>3</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6.05" customHeight="1" thickBot="1">
      <c r="A33" s="16"/>
      <c r="B33" s="16"/>
      <c r="C33" s="16"/>
      <c r="D33" s="16" t="str">
        <f t="shared" si="91"/>
        <v>Local</v>
      </c>
      <c r="E33" s="16" t="str">
        <f t="shared" ca="1" si="92"/>
        <v>P.2 (2)</v>
      </c>
      <c r="F33" s="16" t="str">
        <f t="shared" ca="1" si="93"/>
        <v>-</v>
      </c>
      <c r="G33" s="16"/>
      <c r="H33" s="16" t="str">
        <f t="shared" ca="1" si="94"/>
        <v>P.2 (2)</v>
      </c>
      <c r="I33" s="16" t="str">
        <f t="shared" ca="1" si="95"/>
        <v>-</v>
      </c>
      <c r="J33" s="16"/>
      <c r="K33" s="16" t="str">
        <f t="shared" ca="1" si="96"/>
        <v>P.2 (2)</v>
      </c>
      <c r="L33" s="16" t="str">
        <f t="shared" ca="1" si="97"/>
        <v>-</v>
      </c>
      <c r="M33" s="16"/>
      <c r="N33" s="16" t="str">
        <f t="shared" ca="1" si="98"/>
        <v>P.2 (2)</v>
      </c>
      <c r="O33" s="16" t="str">
        <f t="shared" ca="1" si="99"/>
        <v>-</v>
      </c>
      <c r="P33" s="16"/>
      <c r="Q33" s="16" t="str">
        <f t="shared" ca="1" si="100"/>
        <v>P.2 (2)</v>
      </c>
      <c r="R33" s="16" t="str">
        <f t="shared" ca="1" si="101"/>
        <v>-</v>
      </c>
      <c r="S33" s="16"/>
      <c r="T33" s="16" t="str">
        <f t="shared" ca="1" si="102"/>
        <v>P.2 (2)</v>
      </c>
      <c r="U33" s="16" t="str">
        <f t="shared" ca="1" si="103"/>
        <v>-</v>
      </c>
      <c r="V33" s="17"/>
      <c r="W33" s="652"/>
      <c r="X33" s="28">
        <f ca="1">Horarios!C33</f>
        <v>46199.166666666664</v>
      </c>
      <c r="Y33" s="29">
        <f ca="1">Horarios!C33</f>
        <v>46199.166666666664</v>
      </c>
      <c r="Z33" s="30" t="str">
        <f>$Z$8</f>
        <v>R3</v>
      </c>
      <c r="AA33" s="31" t="str">
        <f ca="1">A30</f>
        <v>Paraguay</v>
      </c>
      <c r="AB33" s="52" t="e" cm="1" vm="15">
        <f t="array" aca="1" ref="AB33" ca="1">Ver_flag_local</f>
        <v>#VALUE!</v>
      </c>
      <c r="AC33" s="53">
        <v>1</v>
      </c>
      <c r="AD33" s="54">
        <v>0</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1</v>
      </c>
      <c r="AS33" s="47">
        <f t="shared" ca="1" si="107"/>
        <v>4</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5</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6.0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6.0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53"/>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1</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6.0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53"/>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1</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6.0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53"/>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3</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2.0019999999999998</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5">
        <f t="array" aca="1" ref="DN39" ca="1">OFFSET(Horarios!$P$3,DJ39-1,0,DL39,1)</f>
        <v>#VALUE!</v>
      </c>
      <c r="DO39" s="16"/>
      <c r="DP39" s="16" t="s">
        <v>686</v>
      </c>
      <c r="DQ39" s="16" t="str">
        <f t="shared" ca="1" si="47"/>
        <v>Senegal</v>
      </c>
    </row>
    <row r="40" spans="1:121" ht="16.0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53"/>
      <c r="X40" s="24">
        <f ca="1">Horarios!C40</f>
        <v>46198.916666666664</v>
      </c>
      <c r="Y40" s="25">
        <f ca="1">Horarios!C40</f>
        <v>46198.916666666664</v>
      </c>
      <c r="Z40" s="26" t="str">
        <f>$Z$8</f>
        <v>R3</v>
      </c>
      <c r="AA40" s="27" t="str">
        <f ca="1">A38</f>
        <v>Curaçao</v>
      </c>
      <c r="AB40" s="49" t="e" cm="1" vm="19">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5">
        <f t="array" aca="1" ref="DN40" ca="1">OFFSET(Horarios!$P$3,DJ40-1,0,DL40,1)</f>
        <v>#VALUE!</v>
      </c>
      <c r="DO40" s="16"/>
      <c r="DP40" s="16" t="s">
        <v>450</v>
      </c>
      <c r="DQ40" s="16" t="str">
        <f t="shared" ca="1" si="47"/>
        <v>Norway</v>
      </c>
    </row>
    <row r="41" spans="1:121" ht="16.0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54"/>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7</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3.0030000000000001</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6.0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6.0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6.0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6.0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3</v>
      </c>
      <c r="AS47" s="39">
        <f t="shared" ca="1" si="147"/>
        <v>2</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2</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6.0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3</v>
      </c>
      <c r="AS48" s="39">
        <f t="shared" ca="1" si="147"/>
        <v>3</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5</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6.0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4</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6.0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83"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6.0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83"/>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6.0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83"/>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6.0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83"/>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4</v>
      </c>
      <c r="AS55" s="39">
        <f t="shared" ca="1" si="165"/>
        <v>3</v>
      </c>
      <c r="AT55" s="43">
        <f t="shared" ca="1" si="165"/>
        <v>1</v>
      </c>
      <c r="AU55" s="330">
        <f ca="1">INDEX($DL$6:$DL$53,MATCH(AI55,$DP$6:$DP$53,0))</f>
        <v>1</v>
      </c>
      <c r="AV55" s="182" t="str">
        <f ca="1">INDEX($BD$6:$BD$53,MATCH(AI55,$BM$6:$BM$53,0))</f>
        <v>Iran</v>
      </c>
      <c r="AW55" s="210"/>
      <c r="AX55" s="171"/>
      <c r="AY55" s="203" t="str">
        <f ca="1">+A54</f>
        <v>Egypt</v>
      </c>
      <c r="AZ55" s="204"/>
      <c r="BA55" s="176"/>
    </row>
    <row r="56" spans="1:121" ht="16.0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83"/>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3</v>
      </c>
      <c r="AS56" s="39">
        <f t="shared" ca="1" si="165"/>
        <v>3</v>
      </c>
      <c r="AT56" s="43">
        <f t="shared" ca="1" si="165"/>
        <v>0</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84"/>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5</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9</v>
      </c>
      <c r="BN58" s="16">
        <f ca="1">CF58</f>
        <v>9</v>
      </c>
      <c r="BO58" s="16" t="str">
        <f t="shared" ref="BO58:BO69" si="174">"4"&amp;BC58</f>
        <v>4A</v>
      </c>
      <c r="BP58" s="16"/>
      <c r="BQ58" s="16"/>
      <c r="BR58" s="16">
        <f t="shared" ref="BR58:BR69" ca="1" si="175">+BE58</f>
        <v>3</v>
      </c>
      <c r="BS58" s="16">
        <f ca="1">COUNTIFS(BR$58:BR$69,"&gt;"&amp;BR58)+1</f>
        <v>9</v>
      </c>
      <c r="BT58" s="16" t="str">
        <f ca="1">IF(COUNTIF(BS$58:BS$69,BS58)=1,"-","Pos. "&amp;BS58&amp;" ("&amp;COUNTIF(BS$58:BS$69,BS58)&amp;")")</f>
        <v>Pos. 9 (2)</v>
      </c>
      <c r="BU58" s="16">
        <f t="shared" ref="BU58:BU69" ca="1" si="176">IF(BT58="-","-",BL58)</f>
        <v>-1</v>
      </c>
      <c r="BV58" s="16">
        <f t="shared" ref="BV58:BV69" ca="1" si="177">BS58+COUNTIFS(BT$58:BT$69,BT58,BU$58:BU$69,"&gt;"&amp;BU58)</f>
        <v>9</v>
      </c>
      <c r="BW58" s="16" t="str">
        <f t="shared" ref="BW58:BW69" ca="1" si="178">IF(COUNTIF(BV$58:BV$69,BV58)=1,"-","Pos. "&amp;BV58&amp;" ("&amp;COUNTIF(BV$58:BV$69,BV58)&amp;")")</f>
        <v>Pos. 9 (2)</v>
      </c>
      <c r="BX58" s="16">
        <f t="shared" ref="BX58:BX69" ca="1" si="179">IF(BW58="-","-",BJ58)</f>
        <v>4</v>
      </c>
      <c r="BY58" s="16">
        <f t="shared" ref="BY58:BY69" ca="1" si="180">BV58+COUNTIFS(BW$58:BW$69,BW58,BX$58:BX$69,"&gt;"&amp;BX58)</f>
        <v>9</v>
      </c>
      <c r="BZ58" s="16" t="str">
        <f t="shared" ref="BZ58:BZ69" ca="1" si="181">IF(COUNTIF(BY$58:BY$69,BY58)=1,"-","Pos. "&amp;BY58&amp;" ("&amp;COUNTIF(BY$58:BY$69,BY58)&amp;")")</f>
        <v>-</v>
      </c>
      <c r="CA58" s="16" t="str">
        <f t="shared" ref="CA58:CA69" ca="1" si="182">IF(BZ58="-","-",COUNTIF($BD$58:$BD$69,"&gt;"&amp;BD58))</f>
        <v>-</v>
      </c>
      <c r="CB58" s="16">
        <f ca="1">BY58+COUNTIFS(BZ$58:BZ$69,BZ58,CA$58:CA$69,"&gt;"&amp;CA58)</f>
        <v>9</v>
      </c>
      <c r="CC58" s="16"/>
      <c r="CD58" s="16">
        <f t="shared" ref="CD58:CD69" ca="1" si="183">IF(OR(INDEX($AW$102:$AW$113,MATCH($BD58,$AV$102:$AV$113,0))="",BZ58="-"),CB58,INDEX($AW$102:$AW$113,MATCH($BD58,$AV$102:$AV$113,0))+CB58/1000)</f>
        <v>9</v>
      </c>
      <c r="CE58" s="16" t="str">
        <f ca="1">IF(BZ58="-","-",COUNTIF(CD$58:CD$69,"&lt;"&amp;CD58))</f>
        <v>-</v>
      </c>
      <c r="CF58" s="16">
        <f ca="1">BY58+COUNTIFS(BZ$58:BZ$69,BZ58,CE$58:CE$69,"&lt;"&amp;CE58)</f>
        <v>9</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Norway</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2</v>
      </c>
      <c r="BL59" s="16">
        <f t="shared" ref="BL59:BL69" ca="1" si="190">+BJ59-BK59</f>
        <v>0</v>
      </c>
      <c r="BM59" s="16">
        <f t="shared" ref="BM59:BM69" ca="1" si="191">CB59</f>
        <v>7</v>
      </c>
      <c r="BN59" s="16">
        <f t="shared" ref="BN59:BN69" ca="1" si="192">CF59</f>
        <v>7</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(8)</v>
      </c>
      <c r="BU59" s="16">
        <f t="shared" ca="1" si="176"/>
        <v>0</v>
      </c>
      <c r="BV59" s="16">
        <f t="shared" ca="1" si="177"/>
        <v>2</v>
      </c>
      <c r="BW59" s="16" t="str">
        <f t="shared" ca="1" si="178"/>
        <v>Pos. 2 (6)</v>
      </c>
      <c r="BX59" s="16">
        <f t="shared" ca="1" si="179"/>
        <v>2</v>
      </c>
      <c r="BY59" s="16">
        <f t="shared" ca="1" si="180"/>
        <v>7</v>
      </c>
      <c r="BZ59" s="16" t="str">
        <f t="shared" ca="1" si="181"/>
        <v>-</v>
      </c>
      <c r="CA59" s="16" t="str">
        <f t="shared" ca="1" si="182"/>
        <v>-</v>
      </c>
      <c r="CB59" s="16">
        <f t="shared" ref="CB59:CB68" ca="1" si="195">BY59+COUNTIFS(BZ$58:BZ$69,BZ59,CA$58:CA$69,"&gt;"&amp;CA59)</f>
        <v>7</v>
      </c>
      <c r="CC59" s="16"/>
      <c r="CD59" s="16">
        <f t="shared" ca="1" si="183"/>
        <v>7</v>
      </c>
      <c r="CE59" s="16" t="str">
        <f t="shared" ref="CE59:CE69" ca="1" si="196">IF(BZ59="-","-",COUNTIF(CD$58:CD$69,"&lt;"&amp;CD59))</f>
        <v>-</v>
      </c>
      <c r="CF59" s="16">
        <f t="shared" ref="CF59:CF69" ca="1" si="197">BY59+COUNTIFS(BZ$58:BZ$69,BZ59,CE$58:CE$69,"&lt;"&amp;CE59)</f>
        <v>7</v>
      </c>
      <c r="DJ59" s="16">
        <f t="shared" ca="1" si="184"/>
        <v>2</v>
      </c>
      <c r="DK59" s="16"/>
      <c r="DL59" s="16">
        <f t="shared" ca="1" si="185"/>
        <v>5</v>
      </c>
      <c r="DM59" s="16" t="str">
        <f t="shared" ca="1" si="186"/>
        <v>2.5</v>
      </c>
      <c r="DN59" s="16" t="e" cm="1" vm="30">
        <f t="array" aca="1" ref="DN59" ca="1">OFFSET(Horarios!$P$3,DJ59-1,0,DL59,1)</f>
        <v>#VALUE!</v>
      </c>
      <c r="DO59" s="16"/>
      <c r="DP59" s="16">
        <v>2</v>
      </c>
      <c r="DQ59" s="16" t="str">
        <f t="shared" ref="DQ59:DQ69" ca="1" si="198">INDEX($BD$58:$BD$69,MATCH(DP59,$BM$58:$BM$69,0))</f>
        <v>Egypt</v>
      </c>
    </row>
    <row r="60" spans="1:121" ht="16.0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65" t="s">
        <v>447</v>
      </c>
      <c r="X60" s="24">
        <f ca="1">Horarios!C60</f>
        <v>46188.75</v>
      </c>
      <c r="Y60" s="25">
        <f ca="1">Horarios!C60</f>
        <v>46188.75</v>
      </c>
      <c r="Z60" s="26" t="str">
        <f>$Z$4</f>
        <v>R1</v>
      </c>
      <c r="AA60" s="27" t="str">
        <f ca="1">A61</f>
        <v>Spain</v>
      </c>
      <c r="AB60" s="49" t="e" cm="1" vm="31">
        <f t="array" aca="1" ref="AB60" ca="1">Ver_flag_local</f>
        <v>#VALUE!</v>
      </c>
      <c r="AC60" s="50">
        <v>3</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6</v>
      </c>
      <c r="BN60" s="16">
        <f t="shared" ca="1" si="192"/>
        <v>6</v>
      </c>
      <c r="BO60" s="16" t="str">
        <f t="shared" si="174"/>
        <v>4C</v>
      </c>
      <c r="BP60" s="16"/>
      <c r="BQ60" s="16"/>
      <c r="BR60" s="16">
        <f t="shared" ca="1" si="175"/>
        <v>4</v>
      </c>
      <c r="BS60" s="16">
        <f t="shared" ca="1" si="193"/>
        <v>1</v>
      </c>
      <c r="BT60" s="16" t="str">
        <f t="shared" ca="1" si="194"/>
        <v>Pos. 1 (8)</v>
      </c>
      <c r="BU60" s="16">
        <f t="shared" ca="1" si="176"/>
        <v>0</v>
      </c>
      <c r="BV60" s="16">
        <f t="shared" ca="1" si="177"/>
        <v>2</v>
      </c>
      <c r="BW60" s="16" t="str">
        <f t="shared" ca="1" si="178"/>
        <v>Pos. 2 (6)</v>
      </c>
      <c r="BX60" s="16">
        <f t="shared" ca="1" si="179"/>
        <v>3</v>
      </c>
      <c r="BY60" s="16">
        <f t="shared" ca="1" si="180"/>
        <v>2</v>
      </c>
      <c r="BZ60" s="16" t="str">
        <f t="shared" ca="1" si="181"/>
        <v>Pos. 2 (5)</v>
      </c>
      <c r="CA60" s="16">
        <f t="shared" ca="1" si="182"/>
        <v>1</v>
      </c>
      <c r="CB60" s="16">
        <f t="shared" ca="1" si="195"/>
        <v>6</v>
      </c>
      <c r="CC60" s="16"/>
      <c r="CD60" s="16">
        <f t="shared" ca="1" si="183"/>
        <v>6</v>
      </c>
      <c r="CE60" s="16">
        <f t="shared" ca="1" si="196"/>
        <v>5</v>
      </c>
      <c r="CF60" s="16">
        <f t="shared" ca="1" si="197"/>
        <v>6</v>
      </c>
      <c r="DJ60" s="16">
        <f t="shared" ca="1" si="184"/>
        <v>2</v>
      </c>
      <c r="DK60" s="16"/>
      <c r="DL60" s="16">
        <f t="shared" ca="1" si="185"/>
        <v>5</v>
      </c>
      <c r="DM60" s="16" t="str">
        <f t="shared" ca="1" si="186"/>
        <v>2.5</v>
      </c>
      <c r="DN60" s="16" t="e" cm="1" vm="30">
        <f t="array" aca="1" ref="DN60" ca="1">OFFSET(Horarios!$P$3,DJ60-1,0,DL60,1)</f>
        <v>#VALUE!</v>
      </c>
      <c r="DO60" s="16"/>
      <c r="DP60" s="16">
        <v>3</v>
      </c>
      <c r="DQ60" s="16" t="str">
        <f t="shared" ca="1" si="198"/>
        <v>Ivory Coast</v>
      </c>
    </row>
    <row r="61" spans="1:121" ht="16.05"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65"/>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4</v>
      </c>
      <c r="BF61" s="16">
        <f t="shared" ca="1" si="189"/>
        <v>3</v>
      </c>
      <c r="BG61" s="16">
        <f t="shared" ca="1" si="169"/>
        <v>1</v>
      </c>
      <c r="BH61" s="16">
        <f t="shared" ca="1" si="170"/>
        <v>1</v>
      </c>
      <c r="BI61" s="16">
        <f t="shared" ca="1" si="171"/>
        <v>1</v>
      </c>
      <c r="BJ61" s="16">
        <f t="shared" ca="1" si="172"/>
        <v>3</v>
      </c>
      <c r="BK61" s="16">
        <f t="shared" ca="1" si="173"/>
        <v>3</v>
      </c>
      <c r="BL61" s="16">
        <f t="shared" ca="1" si="190"/>
        <v>0</v>
      </c>
      <c r="BM61" s="16">
        <f t="shared" ca="1" si="191"/>
        <v>5</v>
      </c>
      <c r="BN61" s="16">
        <f t="shared" ca="1" si="192"/>
        <v>5</v>
      </c>
      <c r="BO61" s="16" t="str">
        <f t="shared" si="174"/>
        <v>4D</v>
      </c>
      <c r="BP61" s="16"/>
      <c r="BQ61" s="16"/>
      <c r="BR61" s="16">
        <f t="shared" ca="1" si="175"/>
        <v>4</v>
      </c>
      <c r="BS61" s="16">
        <f t="shared" ca="1" si="193"/>
        <v>1</v>
      </c>
      <c r="BT61" s="16" t="str">
        <f t="shared" ca="1" si="194"/>
        <v>Pos. 1 (8)</v>
      </c>
      <c r="BU61" s="16">
        <f t="shared" ca="1" si="176"/>
        <v>0</v>
      </c>
      <c r="BV61" s="16">
        <f t="shared" ca="1" si="177"/>
        <v>2</v>
      </c>
      <c r="BW61" s="16" t="str">
        <f t="shared" ca="1" si="178"/>
        <v>Pos. 2 (6)</v>
      </c>
      <c r="BX61" s="16">
        <f t="shared" ca="1" si="179"/>
        <v>3</v>
      </c>
      <c r="BY61" s="16">
        <f t="shared" ca="1" si="180"/>
        <v>2</v>
      </c>
      <c r="BZ61" s="16" t="str">
        <f t="shared" ca="1" si="181"/>
        <v>Pos. 2 (5)</v>
      </c>
      <c r="CA61" s="16">
        <f t="shared" ca="1" si="182"/>
        <v>3</v>
      </c>
      <c r="CB61" s="16">
        <f t="shared" ca="1" si="195"/>
        <v>5</v>
      </c>
      <c r="CC61" s="16"/>
      <c r="CD61" s="16">
        <f t="shared" ca="1" si="183"/>
        <v>5</v>
      </c>
      <c r="CE61" s="16">
        <f t="shared" ca="1" si="196"/>
        <v>4</v>
      </c>
      <c r="CF61" s="16">
        <f t="shared" ca="1" si="197"/>
        <v>5</v>
      </c>
      <c r="DJ61" s="16">
        <f t="shared" ca="1" si="184"/>
        <v>2</v>
      </c>
      <c r="DK61" s="16"/>
      <c r="DL61" s="16">
        <f t="shared" ca="1" si="185"/>
        <v>5</v>
      </c>
      <c r="DM61" s="16" t="str">
        <f t="shared" ca="1" si="186"/>
        <v>2.5</v>
      </c>
      <c r="DN61" s="16" t="e" cm="1" vm="30">
        <f t="array" aca="1" ref="DN61" ca="1">OFFSET(Horarios!$P$3,DJ61-1,0,DL61,1)</f>
        <v>#VALUE!</v>
      </c>
      <c r="DO61" s="16"/>
      <c r="DP61" s="16">
        <v>4</v>
      </c>
      <c r="DQ61" s="16" t="str">
        <f t="shared" ca="1" si="198"/>
        <v>Japan</v>
      </c>
    </row>
    <row r="62" spans="1:121" ht="16.05"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65"/>
      <c r="X62" s="24">
        <f ca="1">Horarios!C62</f>
        <v>46194.75</v>
      </c>
      <c r="Y62" s="25">
        <f ca="1">Horarios!C62</f>
        <v>46194.75</v>
      </c>
      <c r="Z62" s="26" t="str">
        <f>$Z$6</f>
        <v>R2</v>
      </c>
      <c r="AA62" s="27" t="str">
        <f ca="1">A61</f>
        <v>Spain</v>
      </c>
      <c r="AB62" s="49" t="e" cm="1" vm="31">
        <f t="array" aca="1" ref="AB62" ca="1">Ver_flag_local</f>
        <v>#VALUE!</v>
      </c>
      <c r="AC62" s="50">
        <v>2</v>
      </c>
      <c r="AD62" s="51">
        <v>0</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1</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3</v>
      </c>
      <c r="BN62" s="16">
        <f t="shared" ca="1" si="192"/>
        <v>3</v>
      </c>
      <c r="BO62" s="16" t="str">
        <f t="shared" si="174"/>
        <v>4E</v>
      </c>
      <c r="BP62" s="16"/>
      <c r="BQ62" s="16"/>
      <c r="BR62" s="16">
        <f t="shared" ca="1" si="175"/>
        <v>4</v>
      </c>
      <c r="BS62" s="16">
        <f t="shared" ca="1" si="193"/>
        <v>1</v>
      </c>
      <c r="BT62" s="16" t="str">
        <f t="shared" ca="1" si="194"/>
        <v>Pos. 1 (8)</v>
      </c>
      <c r="BU62" s="16">
        <f t="shared" ca="1" si="176"/>
        <v>0</v>
      </c>
      <c r="BV62" s="16">
        <f t="shared" ca="1" si="177"/>
        <v>2</v>
      </c>
      <c r="BW62" s="16" t="str">
        <f t="shared" ca="1" si="178"/>
        <v>Pos. 2 (6)</v>
      </c>
      <c r="BX62" s="16">
        <f t="shared" ca="1" si="179"/>
        <v>3</v>
      </c>
      <c r="BY62" s="16">
        <f t="shared" ca="1" si="180"/>
        <v>2</v>
      </c>
      <c r="BZ62" s="16" t="str">
        <f t="shared" ca="1" si="181"/>
        <v>Pos. 2 (5)</v>
      </c>
      <c r="CA62" s="16">
        <f t="shared" ca="1" si="182"/>
        <v>6</v>
      </c>
      <c r="CB62" s="16">
        <f t="shared" ca="1" si="195"/>
        <v>3</v>
      </c>
      <c r="CC62" s="16"/>
      <c r="CD62" s="16">
        <f t="shared" ca="1" si="183"/>
        <v>3</v>
      </c>
      <c r="CE62" s="16">
        <f t="shared" ca="1" si="196"/>
        <v>2</v>
      </c>
      <c r="CF62" s="16">
        <f t="shared" ca="1" si="197"/>
        <v>3</v>
      </c>
      <c r="DJ62" s="16">
        <f t="shared" ca="1" si="184"/>
        <v>2</v>
      </c>
      <c r="DK62" s="16"/>
      <c r="DL62" s="16">
        <f t="shared" ca="1" si="185"/>
        <v>5</v>
      </c>
      <c r="DM62" s="16" t="str">
        <f t="shared" ca="1" si="186"/>
        <v>2.5</v>
      </c>
      <c r="DN62" s="16" t="e" cm="1" vm="30">
        <f t="array" aca="1" ref="DN62" ca="1">OFFSET(Horarios!$P$3,DJ62-1,0,DL62,1)</f>
        <v>#VALUE!</v>
      </c>
      <c r="DO62" s="16"/>
      <c r="DP62" s="16">
        <v>5</v>
      </c>
      <c r="DQ62" s="16" t="str">
        <f t="shared" ca="1" si="198"/>
        <v>Paraguay</v>
      </c>
    </row>
    <row r="63" spans="1:121" ht="16.05"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65"/>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1</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3</v>
      </c>
      <c r="BK63" s="16">
        <f t="shared" ca="1" si="173"/>
        <v>3</v>
      </c>
      <c r="BL63" s="16">
        <f t="shared" ca="1" si="190"/>
        <v>0</v>
      </c>
      <c r="BM63" s="16">
        <f t="shared" ca="1" si="191"/>
        <v>4</v>
      </c>
      <c r="BN63" s="16">
        <f t="shared" ca="1" si="192"/>
        <v>4</v>
      </c>
      <c r="BO63" s="16" t="str">
        <f t="shared" si="174"/>
        <v>4F</v>
      </c>
      <c r="BP63" s="16"/>
      <c r="BQ63" s="16"/>
      <c r="BR63" s="16">
        <f t="shared" ca="1" si="175"/>
        <v>4</v>
      </c>
      <c r="BS63" s="16">
        <f t="shared" ca="1" si="193"/>
        <v>1</v>
      </c>
      <c r="BT63" s="16" t="str">
        <f t="shared" ca="1" si="194"/>
        <v>Pos. 1 (8)</v>
      </c>
      <c r="BU63" s="16">
        <f t="shared" ca="1" si="176"/>
        <v>0</v>
      </c>
      <c r="BV63" s="16">
        <f t="shared" ca="1" si="177"/>
        <v>2</v>
      </c>
      <c r="BW63" s="16" t="str">
        <f t="shared" ca="1" si="178"/>
        <v>Pos. 2 (6)</v>
      </c>
      <c r="BX63" s="16">
        <f t="shared" ca="1" si="179"/>
        <v>3</v>
      </c>
      <c r="BY63" s="16">
        <f t="shared" ca="1" si="180"/>
        <v>2</v>
      </c>
      <c r="BZ63" s="16" t="str">
        <f t="shared" ca="1" si="181"/>
        <v>Pos. 2 (5)</v>
      </c>
      <c r="CA63" s="16">
        <f t="shared" ca="1" si="182"/>
        <v>5</v>
      </c>
      <c r="CB63" s="16">
        <f t="shared" ca="1" si="195"/>
        <v>4</v>
      </c>
      <c r="CC63" s="16"/>
      <c r="CD63" s="16">
        <f t="shared" ca="1" si="183"/>
        <v>4</v>
      </c>
      <c r="CE63" s="16">
        <f t="shared" ca="1" si="196"/>
        <v>3</v>
      </c>
      <c r="CF63" s="16">
        <f t="shared" ca="1" si="197"/>
        <v>4</v>
      </c>
      <c r="DJ63" s="16">
        <f t="shared" ca="1" si="184"/>
        <v>2</v>
      </c>
      <c r="DK63" s="16"/>
      <c r="DL63" s="16">
        <f t="shared" ca="1" si="185"/>
        <v>5</v>
      </c>
      <c r="DM63" s="16" t="str">
        <f t="shared" ca="1" si="186"/>
        <v>2.5</v>
      </c>
      <c r="DN63" s="16" t="e" cm="1" vm="30">
        <f t="array" aca="1" ref="DN63" ca="1">OFFSET(Horarios!$P$3,DJ63-1,0,DL63,1)</f>
        <v>#VALUE!</v>
      </c>
      <c r="DO63" s="16"/>
      <c r="DP63" s="16">
        <v>6</v>
      </c>
      <c r="DQ63" s="16" t="str">
        <f t="shared" ca="1" si="198"/>
        <v>Scotland</v>
      </c>
    </row>
    <row r="64" spans="1:121" ht="16.0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65"/>
      <c r="X64" s="24">
        <f ca="1">Horarios!C64</f>
        <v>46200.083333333336</v>
      </c>
      <c r="Y64" s="25">
        <f ca="1">Horarios!C64</f>
        <v>46200.083333333336</v>
      </c>
      <c r="Z64" s="26" t="str">
        <f>$Z$8</f>
        <v>R3</v>
      </c>
      <c r="AA64" s="27" t="str">
        <f ca="1">A62</f>
        <v>Cape Verde</v>
      </c>
      <c r="AB64" s="49" t="e" cm="1" vm="32">
        <f t="array" aca="1" ref="AB64" ca="1">Ver_flag_local</f>
        <v>#VALUE!</v>
      </c>
      <c r="AC64" s="50">
        <v>1</v>
      </c>
      <c r="AD64" s="51">
        <v>1</v>
      </c>
      <c r="AE64" s="595" t="e" cm="1" vm="33">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3</v>
      </c>
      <c r="BK64" s="16">
        <f t="shared" ca="1" si="173"/>
        <v>3</v>
      </c>
      <c r="BL64" s="16">
        <f t="shared" ca="1" si="190"/>
        <v>0</v>
      </c>
      <c r="BM64" s="16">
        <f t="shared" ca="1" si="191"/>
        <v>2</v>
      </c>
      <c r="BN64" s="16">
        <f t="shared" ca="1" si="192"/>
        <v>2</v>
      </c>
      <c r="BO64" s="16" t="str">
        <f t="shared" si="174"/>
        <v>4G</v>
      </c>
      <c r="BP64" s="16"/>
      <c r="BQ64" s="16"/>
      <c r="BR64" s="16">
        <f t="shared" ca="1" si="175"/>
        <v>4</v>
      </c>
      <c r="BS64" s="16">
        <f t="shared" ca="1" si="193"/>
        <v>1</v>
      </c>
      <c r="BT64" s="16" t="str">
        <f t="shared" ca="1" si="194"/>
        <v>Pos. 1 (8)</v>
      </c>
      <c r="BU64" s="16">
        <f t="shared" ca="1" si="176"/>
        <v>0</v>
      </c>
      <c r="BV64" s="16">
        <f t="shared" ca="1" si="177"/>
        <v>2</v>
      </c>
      <c r="BW64" s="16" t="str">
        <f t="shared" ca="1" si="178"/>
        <v>Pos. 2 (6)</v>
      </c>
      <c r="BX64" s="16">
        <f t="shared" ca="1" si="179"/>
        <v>3</v>
      </c>
      <c r="BY64" s="16">
        <f t="shared" ca="1" si="180"/>
        <v>2</v>
      </c>
      <c r="BZ64" s="16" t="str">
        <f t="shared" ca="1" si="181"/>
        <v>Pos. 2 (5)</v>
      </c>
      <c r="CA64" s="16">
        <f t="shared" ca="1" si="182"/>
        <v>8</v>
      </c>
      <c r="CB64" s="16">
        <f t="shared" ca="1" si="195"/>
        <v>2</v>
      </c>
      <c r="CC64" s="16"/>
      <c r="CD64" s="16">
        <f t="shared" ca="1" si="183"/>
        <v>2</v>
      </c>
      <c r="CE64" s="16">
        <f t="shared" ca="1" si="196"/>
        <v>1</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Canada</v>
      </c>
    </row>
    <row r="65" spans="1:121" ht="16.0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66"/>
      <c r="X65" s="28">
        <f ca="1">Horarios!C65</f>
        <v>46200.083333333336</v>
      </c>
      <c r="Y65" s="29">
        <f ca="1">Horarios!C65</f>
        <v>46200.083333333336</v>
      </c>
      <c r="Z65" s="30" t="str">
        <f>$Z$8</f>
        <v>R3</v>
      </c>
      <c r="AA65" s="31" t="str">
        <f ca="1">A64</f>
        <v>Uruguay</v>
      </c>
      <c r="AB65" s="52" t="e" cm="1" vm="34">
        <f t="array" aca="1" ref="AB65" ca="1">Ver_flag_local</f>
        <v>#VALUE!</v>
      </c>
      <c r="AC65" s="53">
        <v>1</v>
      </c>
      <c r="AD65" s="54">
        <v>1</v>
      </c>
      <c r="AE65" s="596" t="e" cm="1" vm="31">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6</v>
      </c>
      <c r="AT65" s="48">
        <f t="shared" ca="1" si="215"/>
        <v>-5</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-4</v>
      </c>
      <c r="BV65" s="16">
        <f t="shared" ca="1" si="177"/>
        <v>11</v>
      </c>
      <c r="BW65" s="16" t="str">
        <f t="shared" ca="1" si="178"/>
        <v>Pos. 11 (2)</v>
      </c>
      <c r="BX65" s="16">
        <f t="shared" ca="1" si="179"/>
        <v>1</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Algeria</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1</v>
      </c>
      <c r="BN66" s="16">
        <f t="shared" ca="1" si="192"/>
        <v>1</v>
      </c>
      <c r="BO66" s="16" t="str">
        <f t="shared" si="174"/>
        <v>4I</v>
      </c>
      <c r="BP66" s="16"/>
      <c r="BQ66" s="16"/>
      <c r="BR66" s="16">
        <f t="shared" ca="1" si="175"/>
        <v>4</v>
      </c>
      <c r="BS66" s="16">
        <f t="shared" ca="1" si="193"/>
        <v>1</v>
      </c>
      <c r="BT66" s="16" t="str">
        <f t="shared" ca="1" si="194"/>
        <v>Pos. 1 (8)</v>
      </c>
      <c r="BU66" s="16">
        <f t="shared" ca="1" si="176"/>
        <v>1</v>
      </c>
      <c r="BV66" s="16">
        <f t="shared" ca="1" si="177"/>
        <v>1</v>
      </c>
      <c r="BW66" s="16" t="str">
        <f t="shared" ca="1" si="178"/>
        <v>-</v>
      </c>
      <c r="BX66" s="16" t="str">
        <f t="shared" ca="1" si="179"/>
        <v>-</v>
      </c>
      <c r="BY66" s="16">
        <f t="shared" ca="1" si="180"/>
        <v>1</v>
      </c>
      <c r="BZ66" s="16" t="str">
        <f t="shared" ca="1" si="181"/>
        <v>-</v>
      </c>
      <c r="CA66" s="16" t="str">
        <f t="shared" ca="1" si="182"/>
        <v>-</v>
      </c>
      <c r="CB66" s="16">
        <f t="shared" ca="1" si="195"/>
        <v>1</v>
      </c>
      <c r="CC66" s="16"/>
      <c r="CD66" s="16">
        <f t="shared" ca="1" si="183"/>
        <v>1</v>
      </c>
      <c r="CE66" s="16" t="str">
        <f t="shared" ca="1" si="196"/>
        <v>-</v>
      </c>
      <c r="CF66" s="16">
        <f t="shared" ca="1" si="197"/>
        <v>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South Korea</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3</v>
      </c>
      <c r="BL67" s="16">
        <f t="shared" ca="1" si="190"/>
        <v>-1</v>
      </c>
      <c r="BM67" s="16">
        <f t="shared" ca="1" si="191"/>
        <v>8</v>
      </c>
      <c r="BN67" s="16">
        <f t="shared" ca="1" si="192"/>
        <v>8</v>
      </c>
      <c r="BO67" s="16" t="str">
        <f t="shared" si="174"/>
        <v>4J</v>
      </c>
      <c r="BP67" s="16"/>
      <c r="BQ67" s="16"/>
      <c r="BR67" s="16">
        <f t="shared" ca="1" si="175"/>
        <v>4</v>
      </c>
      <c r="BS67" s="16">
        <f t="shared" ca="1" si="193"/>
        <v>1</v>
      </c>
      <c r="BT67" s="16" t="str">
        <f t="shared" ca="1" si="194"/>
        <v>Pos. 1 (8)</v>
      </c>
      <c r="BU67" s="16">
        <f t="shared" ca="1" si="176"/>
        <v>-1</v>
      </c>
      <c r="BV67" s="16">
        <f t="shared" ca="1" si="177"/>
        <v>8</v>
      </c>
      <c r="BW67" s="16" t="str">
        <f t="shared" ca="1" si="178"/>
        <v>-</v>
      </c>
      <c r="BX67" s="16" t="str">
        <f t="shared" ca="1" si="179"/>
        <v>-</v>
      </c>
      <c r="BY67" s="16">
        <f t="shared" ca="1" si="180"/>
        <v>8</v>
      </c>
      <c r="BZ67" s="16" t="str">
        <f t="shared" ca="1" si="181"/>
        <v>-</v>
      </c>
      <c r="CA67" s="16" t="str">
        <f t="shared" ca="1" si="182"/>
        <v>-</v>
      </c>
      <c r="CB67" s="16">
        <f t="shared" ca="1" si="195"/>
        <v>8</v>
      </c>
      <c r="CC67" s="16"/>
      <c r="CD67" s="16">
        <f t="shared" ca="1" si="183"/>
        <v>8</v>
      </c>
      <c r="CE67" s="16" t="str">
        <f t="shared" ca="1" si="196"/>
        <v>-</v>
      </c>
      <c r="CF67" s="16">
        <f t="shared" ca="1" si="197"/>
        <v>8</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Ghana</v>
      </c>
    </row>
    <row r="68" spans="1:121" ht="16.0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71"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-4</v>
      </c>
      <c r="BV68" s="16">
        <f t="shared" ca="1" si="177"/>
        <v>11</v>
      </c>
      <c r="BW68" s="16" t="str">
        <f t="shared" ca="1" si="178"/>
        <v>Pos. 11 (2)</v>
      </c>
      <c r="BX68" s="16">
        <f t="shared" ca="1" si="179"/>
        <v>2</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6.0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71"/>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4</v>
      </c>
      <c r="BL69" s="16">
        <f t="shared" ca="1" si="190"/>
        <v>-1</v>
      </c>
      <c r="BM69" s="16">
        <f t="shared" ca="1" si="191"/>
        <v>10</v>
      </c>
      <c r="BN69" s="16">
        <f t="shared" ca="1" si="192"/>
        <v>10</v>
      </c>
      <c r="BO69" s="16" t="str">
        <f t="shared" si="174"/>
        <v>4L</v>
      </c>
      <c r="BP69" s="16"/>
      <c r="BQ69" s="16"/>
      <c r="BR69" s="16">
        <f t="shared" ca="1" si="175"/>
        <v>3</v>
      </c>
      <c r="BS69" s="16">
        <f t="shared" ca="1" si="193"/>
        <v>9</v>
      </c>
      <c r="BT69" s="16" t="str">
        <f t="shared" ca="1" si="194"/>
        <v>Pos. 9 (2)</v>
      </c>
      <c r="BU69" s="16">
        <f t="shared" ca="1" si="176"/>
        <v>-1</v>
      </c>
      <c r="BV69" s="16">
        <f t="shared" ca="1" si="177"/>
        <v>9</v>
      </c>
      <c r="BW69" s="16" t="str">
        <f t="shared" ca="1" si="178"/>
        <v>Pos. 9 (2)</v>
      </c>
      <c r="BX69" s="16">
        <f t="shared" ca="1" si="179"/>
        <v>3</v>
      </c>
      <c r="BY69" s="16">
        <f t="shared" ca="1" si="180"/>
        <v>10</v>
      </c>
      <c r="BZ69" s="16" t="str">
        <f t="shared" ca="1" si="181"/>
        <v>-</v>
      </c>
      <c r="CA69" s="16" t="str">
        <f t="shared" ca="1" si="182"/>
        <v>-</v>
      </c>
      <c r="CB69" s="16">
        <f ca="1">BY69+COUNTIFS(BZ$58:BZ$69,BZ69,CA$58:CA$69,"&gt;"&amp;CA69)</f>
        <v>10</v>
      </c>
      <c r="CC69" s="16"/>
      <c r="CD69" s="16">
        <f t="shared" ca="1" si="183"/>
        <v>10</v>
      </c>
      <c r="CE69" s="16" t="str">
        <f t="shared" ca="1" si="196"/>
        <v>-</v>
      </c>
      <c r="CF69" s="16">
        <f t="shared" ca="1" si="197"/>
        <v>10</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6.0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1"/>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6.0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71"/>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2</v>
      </c>
      <c r="AV71" s="182" t="str">
        <f ca="1">INDEX($BD$6:$BD$53,MATCH(AI71,$BM$6:$BM$53,0))</f>
        <v>Senegal</v>
      </c>
      <c r="AW71" s="210">
        <v>2</v>
      </c>
      <c r="AX71" s="171"/>
      <c r="AY71" s="203" t="str">
        <f ca="1">+A70</f>
        <v>Senegal</v>
      </c>
      <c r="AZ71" s="204"/>
      <c r="BA71" s="176"/>
      <c r="DN71" s="16"/>
    </row>
    <row r="72" spans="1:121" ht="16.0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71"/>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8">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2</v>
      </c>
      <c r="AV72" s="182" t="str">
        <f ca="1">INDEX($BD$6:$BD$53,MATCH(AI72,$BM$6:$BM$53,0))</f>
        <v>Norway</v>
      </c>
      <c r="AW72" s="210">
        <v>3</v>
      </c>
      <c r="AX72" s="171"/>
      <c r="AY72" s="201" t="str">
        <f ca="1">+A71</f>
        <v>Iraq</v>
      </c>
      <c r="AZ72" s="202"/>
      <c r="BA72" s="176"/>
      <c r="DN72" s="16"/>
    </row>
    <row r="73" spans="1:121" ht="16.0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72"/>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6.0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67"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6.0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67"/>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6.0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67"/>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6.0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67"/>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6.0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67"/>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6.0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6.0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73"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6.0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73"/>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6.0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73"/>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6.0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73"/>
      <c r="X87" s="24">
        <f ca="1">Horarios!C87</f>
        <v>46197.166666666664</v>
      </c>
      <c r="Y87" s="25">
        <f ca="1">Horarios!C87</f>
        <v>46197.166666666664</v>
      </c>
      <c r="Z87" s="26" t="str">
        <f>$Z$6</f>
        <v>R2</v>
      </c>
      <c r="AA87" s="27" t="str">
        <f ca="1">A88</f>
        <v>Colombia</v>
      </c>
      <c r="AB87" s="49" t="e" cm="1" vm="46">
        <f t="array" aca="1" ref="AB87" ca="1">Ver_flag_local</f>
        <v>#VALUE!</v>
      </c>
      <c r="AC87" s="50">
        <v>2</v>
      </c>
      <c r="AD87" s="51">
        <v>1</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6.0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73"/>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6.0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5</v>
      </c>
      <c r="AT89" s="48">
        <f t="shared" ca="1" si="269"/>
        <v>-4</v>
      </c>
      <c r="AU89" s="330">
        <f ca="1">INDEX($DL$6:$DL$53,MATCH(AI89,$DP$6:$DP$53,0))</f>
        <v>1</v>
      </c>
      <c r="AV89" s="182" t="str">
        <f ca="1">INDEX($BD$6:$BD$53,MATCH(AI89,$BM$6:$BM$53,0))</f>
        <v>Uzbekistan</v>
      </c>
      <c r="AW89" s="210"/>
      <c r="AX89" s="171"/>
      <c r="AY89" s="205" t="str">
        <f ca="1">+A88</f>
        <v>Colombia</v>
      </c>
      <c r="AZ89" s="206"/>
      <c r="BA89" s="176"/>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6.0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6.0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6.0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6.0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6.0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4</v>
      </c>
      <c r="AT96" s="43">
        <f t="shared" ca="1" si="287"/>
        <v>-1</v>
      </c>
      <c r="AU96" s="330">
        <f ca="1">INDEX($DL$6:$DL$53,MATCH(AI96,$DP$6:$DP$53,0))</f>
        <v>1</v>
      </c>
      <c r="AV96" s="182" t="str">
        <f ca="1">INDEX($BD$6:$BD$53,MATCH(AI96,$BM$6:$BM$53,0))</f>
        <v>Ghana</v>
      </c>
      <c r="AW96" s="210"/>
      <c r="AX96" s="171"/>
      <c r="AY96" s="201" t="str">
        <f ca="1">+A95</f>
        <v>Ghana</v>
      </c>
      <c r="AZ96" s="202"/>
      <c r="BA96" s="176"/>
    </row>
    <row r="97" spans="1:62" ht="16.0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8">
        <f t="array" aca="1" ref="AB97" ca="1">Ver_flag_local</f>
        <v>#VALUE!</v>
      </c>
      <c r="AC97" s="53">
        <v>2</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6.0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6.0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5</v>
      </c>
      <c r="AV101" s="188"/>
      <c r="AW101" s="214"/>
      <c r="AX101" s="214"/>
      <c r="AY101" s="335" t="str">
        <f ca="1">+IF(OR($H$113&gt;=48,$AJ$99=144),Idiomas!D68,"")</f>
        <v xml:space="preserve">Best 3-placed groups: </v>
      </c>
      <c r="AZ101" s="336" t="str">
        <f ca="1">+IF(OR($H$113&gt;=48,$AJ$99=144),BI112,"")</f>
        <v>BCDEFGIJ</v>
      </c>
      <c r="BA101" s="176"/>
    </row>
    <row r="102" spans="1:62" ht="16.0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38">
        <f t="array" aca="1" ref="AK102" ca="1">Ver_flag_visit</f>
        <v>#VALUE!</v>
      </c>
      <c r="AL102" s="81" t="str">
        <f t="shared" ref="AL102:AL113" ca="1" si="297">+IF($H$113&gt;=48,INDEX($BD$58:$BD$69,MATCH(AI102,$BN$58:$BN$69,0)),BB58)</f>
        <v>Norway</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Norway</v>
      </c>
      <c r="AW102" s="215"/>
      <c r="AX102" s="170"/>
      <c r="AY102" s="154"/>
      <c r="AZ102" s="155"/>
      <c r="BA102" s="176"/>
      <c r="BE102" t="s">
        <v>454</v>
      </c>
      <c r="BF102" t="s">
        <v>731</v>
      </c>
      <c r="BG102" t="s">
        <v>776</v>
      </c>
      <c r="BI102" t="s">
        <v>86</v>
      </c>
    </row>
    <row r="103" spans="1:62" ht="16.0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Paraguay</v>
      </c>
      <c r="AG103" s="327">
        <f t="shared" ca="1" si="294"/>
        <v>1</v>
      </c>
      <c r="AH103" s="195">
        <v>74</v>
      </c>
      <c r="AI103" s="182">
        <v>2</v>
      </c>
      <c r="AJ103" s="42">
        <v>2</v>
      </c>
      <c r="AK103" s="602" t="e" cm="1" vm="27">
        <f t="array" aca="1" ref="AK103" ca="1">Ver_flag_visit</f>
        <v>#VALUE!</v>
      </c>
      <c r="AL103" s="85" t="str">
        <f t="shared" ca="1" si="297"/>
        <v>Egypt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5</v>
      </c>
      <c r="AV103" s="182" t="str">
        <f t="shared" ca="1" si="300"/>
        <v>Egypt</v>
      </c>
      <c r="AW103" s="215"/>
      <c r="AX103" s="170"/>
      <c r="AY103" s="276"/>
      <c r="AZ103" s="279" t="str">
        <f t="shared" ref="AZ103:AZ110" ca="1" si="303">+IF(OR($H$113&gt;=48,$AJ$99=144),BF117&amp;" - "&amp;BG117,"")</f>
        <v>1A - 3C</v>
      </c>
      <c r="BA103" s="176"/>
      <c r="BF103" t="str">
        <f t="shared" ref="BF103:BF110" ca="1" si="304">IFERROR(INDEX($BC$6:$BC$53,MATCH(AL102,$BD$6:$BD$53,0)),"")</f>
        <v>I</v>
      </c>
      <c r="BG103">
        <f t="shared" ref="BG103:BG110" ca="1" si="305">COUNTIF($BF$103:$BF$110,"&lt;="&amp;BF103)</f>
        <v>7</v>
      </c>
      <c r="BI103">
        <v>1</v>
      </c>
      <c r="BJ103" t="str">
        <f t="shared" ref="BJ103:BJ110" ca="1" si="306">IFERROR(INDEX($BF$103:$BF$110,MATCH(BI103,$BG$103:$BG$110,0)),"Grupo")</f>
        <v>B</v>
      </c>
    </row>
    <row r="104" spans="1:62" ht="16.0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0">
        <f t="array" aca="1" ref="AK104" ca="1">Ver_flag_visit</f>
        <v>#VALUE!</v>
      </c>
      <c r="AL104" s="85" t="str">
        <f t="shared" ca="1" si="297"/>
        <v>Ivory Coast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5</v>
      </c>
      <c r="AV104" s="182" t="str">
        <f t="shared" ca="1" si="300"/>
        <v>Ivory Coast</v>
      </c>
      <c r="AW104" s="215"/>
      <c r="AX104" s="170"/>
      <c r="AY104" s="276"/>
      <c r="AZ104" s="279" t="str">
        <f t="shared" ca="1" si="303"/>
        <v>1B - 3G</v>
      </c>
      <c r="BA104" s="176"/>
      <c r="BF104" t="str">
        <f t="shared" ca="1" si="304"/>
        <v>G</v>
      </c>
      <c r="BG104">
        <f t="shared" ca="1" si="305"/>
        <v>6</v>
      </c>
      <c r="BI104">
        <v>2</v>
      </c>
      <c r="BJ104" t="str">
        <f t="shared" ca="1" si="306"/>
        <v>C</v>
      </c>
    </row>
    <row r="105" spans="1:62" ht="16.0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Senegal</v>
      </c>
      <c r="AG105" s="327">
        <f t="shared" ca="1" si="294"/>
        <v>1</v>
      </c>
      <c r="AH105" s="195">
        <v>78</v>
      </c>
      <c r="AI105" s="182">
        <v>4</v>
      </c>
      <c r="AJ105" s="42">
        <v>4</v>
      </c>
      <c r="AK105" s="602" t="e" cm="1" vm="23">
        <f t="array" aca="1" ref="AK105" ca="1">Ver_flag_visit</f>
        <v>#VALUE!</v>
      </c>
      <c r="AL105" s="85" t="str">
        <f t="shared" ca="1" si="297"/>
        <v>Japan</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5</v>
      </c>
      <c r="AV105" s="182" t="str">
        <f t="shared" ca="1" si="300"/>
        <v>Japan</v>
      </c>
      <c r="AW105" s="215"/>
      <c r="AX105" s="170"/>
      <c r="AY105" s="276"/>
      <c r="AZ105" s="279" t="str">
        <f t="shared" ca="1" si="303"/>
        <v>1D - 3B</v>
      </c>
      <c r="BA105" s="176"/>
      <c r="BF105" t="str">
        <f t="shared" ca="1" si="304"/>
        <v>E</v>
      </c>
      <c r="BG105">
        <f t="shared" ca="1" si="305"/>
        <v>4</v>
      </c>
      <c r="BI105">
        <v>3</v>
      </c>
      <c r="BJ105" t="str">
        <f t="shared" ca="1" si="306"/>
        <v>D</v>
      </c>
    </row>
    <row r="106" spans="1:62" ht="16.0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2</v>
      </c>
      <c r="AD106" s="92">
        <v>1</v>
      </c>
      <c r="AE106" s="89"/>
      <c r="AF106" s="91" t="str">
        <f t="shared" ca="1" si="293"/>
        <v>Japan</v>
      </c>
      <c r="AG106" s="327">
        <f t="shared" ca="1" si="294"/>
        <v>1</v>
      </c>
      <c r="AH106" s="195">
        <v>77</v>
      </c>
      <c r="AI106" s="182">
        <v>5</v>
      </c>
      <c r="AJ106" s="42">
        <v>5</v>
      </c>
      <c r="AK106" s="602" t="e" cm="1" vm="15">
        <f t="array" aca="1" ref="AK106" ca="1">Ver_flag_visit</f>
        <v>#VALUE!</v>
      </c>
      <c r="AL106" s="85" t="str">
        <f t="shared" ca="1" si="297"/>
        <v>Paraguay</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30">
        <f t="shared" ca="1" si="299"/>
        <v>5</v>
      </c>
      <c r="AV106" s="182" t="str">
        <f t="shared" ca="1" si="300"/>
        <v>Paraguay</v>
      </c>
      <c r="AW106" s="215"/>
      <c r="AX106" s="170"/>
      <c r="AY106" s="276"/>
      <c r="AZ106" s="279" t="str">
        <f t="shared" ca="1" si="303"/>
        <v>1E - 3D</v>
      </c>
      <c r="BA106" s="176"/>
      <c r="BF106" t="str">
        <f t="shared" ca="1" si="304"/>
        <v>F</v>
      </c>
      <c r="BG106">
        <f t="shared" ca="1" si="305"/>
        <v>5</v>
      </c>
      <c r="BI106">
        <v>4</v>
      </c>
      <c r="BJ106" t="str">
        <f t="shared" ca="1" si="306"/>
        <v>E</v>
      </c>
    </row>
    <row r="107" spans="1:62" ht="16.0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75"/>
      <c r="X107" s="24">
        <f ca="1">Horarios!C107</f>
        <v>46204.125</v>
      </c>
      <c r="Y107" s="25">
        <f ca="1">Horarios!C107</f>
        <v>46204.125</v>
      </c>
      <c r="Z107" s="280">
        <f t="shared" si="296"/>
        <v>79</v>
      </c>
      <c r="AA107" s="88" t="str">
        <f t="shared" ca="1" si="292"/>
        <v>Mexico</v>
      </c>
      <c r="AB107" s="89">
        <v>1</v>
      </c>
      <c r="AC107" s="92">
        <v>1</v>
      </c>
      <c r="AD107" s="92">
        <v>1</v>
      </c>
      <c r="AE107" s="89">
        <v>0</v>
      </c>
      <c r="AF107" s="91" t="str">
        <f t="shared" ca="1" si="293"/>
        <v>Scotland</v>
      </c>
      <c r="AG107" s="327">
        <f t="shared" ca="1" si="294"/>
        <v>1</v>
      </c>
      <c r="AH107" s="195">
        <v>79</v>
      </c>
      <c r="AI107" s="182">
        <v>6</v>
      </c>
      <c r="AJ107" s="42">
        <v>6</v>
      </c>
      <c r="AK107" s="602" t="e" cm="1" vm="13">
        <f t="array" aca="1" ref="AK107" ca="1">Ver_flag_visit</f>
        <v>#VALUE!</v>
      </c>
      <c r="AL107" s="85" t="str">
        <f t="shared" ca="1" si="297"/>
        <v>Scotland</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3</v>
      </c>
      <c r="AS107" s="86">
        <f t="shared" ca="1" si="310"/>
        <v>3</v>
      </c>
      <c r="AT107" s="87">
        <f t="shared" ca="1" si="310"/>
        <v>0</v>
      </c>
      <c r="AU107" s="330">
        <f t="shared" ca="1" si="299"/>
        <v>5</v>
      </c>
      <c r="AV107" s="182" t="str">
        <f ca="1">INDEX($BD$58:$BD$69,MATCH(AI107,$BM$58:$BM$69,0))</f>
        <v>Scotland</v>
      </c>
      <c r="AW107" s="215"/>
      <c r="AX107" s="170"/>
      <c r="AY107" s="276"/>
      <c r="AZ107" s="279" t="str">
        <f t="shared" ca="1" si="303"/>
        <v>1G - 3J</v>
      </c>
      <c r="BA107" s="176"/>
      <c r="BF107" t="str">
        <f t="shared" ca="1" si="304"/>
        <v>D</v>
      </c>
      <c r="BG107">
        <f t="shared" ca="1" si="305"/>
        <v>3</v>
      </c>
      <c r="BI107">
        <v>5</v>
      </c>
      <c r="BJ107" t="str">
        <f t="shared" ca="1" si="306"/>
        <v>F</v>
      </c>
    </row>
    <row r="108" spans="1:62" ht="16.0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2</v>
      </c>
      <c r="AD108" s="92">
        <v>1</v>
      </c>
      <c r="AE108" s="89"/>
      <c r="AF108" s="91" t="str">
        <f t="shared" ca="1" si="293"/>
        <v>Norway</v>
      </c>
      <c r="AG108" s="327">
        <f t="shared" ca="1" si="294"/>
        <v>1</v>
      </c>
      <c r="AH108" s="195">
        <v>80</v>
      </c>
      <c r="AI108" s="182">
        <v>7</v>
      </c>
      <c r="AJ108" s="42">
        <v>7</v>
      </c>
      <c r="AK108" s="602" t="e" cm="1" vm="6">
        <f t="array" aca="1" ref="AK108" ca="1">Ver_flag_visit</f>
        <v>#VALUE!</v>
      </c>
      <c r="AL108" s="85" t="str">
        <f t="shared" ca="1" si="297"/>
        <v>Canada</v>
      </c>
      <c r="AM108" s="589">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2</v>
      </c>
      <c r="AS108" s="86">
        <f t="shared" ca="1" si="311"/>
        <v>2</v>
      </c>
      <c r="AT108" s="87">
        <f t="shared" ca="1" si="311"/>
        <v>0</v>
      </c>
      <c r="AU108" s="330">
        <f t="shared" ca="1" si="299"/>
        <v>1</v>
      </c>
      <c r="AV108" s="182" t="str">
        <f t="shared" ca="1" si="300"/>
        <v>Canada</v>
      </c>
      <c r="AW108" s="215"/>
      <c r="AX108" s="170"/>
      <c r="AY108" s="276"/>
      <c r="AZ108" s="279" t="str">
        <f t="shared" ca="1" si="303"/>
        <v>1I - 3F</v>
      </c>
      <c r="BA108" s="176"/>
      <c r="BF108" t="str">
        <f t="shared" ca="1" si="304"/>
        <v>C</v>
      </c>
      <c r="BG108">
        <f t="shared" ca="1" si="305"/>
        <v>2</v>
      </c>
      <c r="BI108">
        <v>6</v>
      </c>
      <c r="BJ108" t="str">
        <f t="shared" ca="1" si="306"/>
        <v>G</v>
      </c>
    </row>
    <row r="109" spans="1:62" ht="16.0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Algeria</v>
      </c>
      <c r="AG109" s="327">
        <f t="shared" ca="1" si="294"/>
        <v>1</v>
      </c>
      <c r="AH109" s="195">
        <v>82</v>
      </c>
      <c r="AI109" s="182">
        <v>8</v>
      </c>
      <c r="AJ109" s="42">
        <v>8</v>
      </c>
      <c r="AK109" s="602" t="e" cm="1" vm="40">
        <f t="array" aca="1" ref="AK109" ca="1">Ver_flag_visit</f>
        <v>#VALUE!</v>
      </c>
      <c r="AL109" s="85" t="str">
        <f t="shared" ca="1" si="297"/>
        <v>Algeria</v>
      </c>
      <c r="AM109" s="589">
        <f t="shared" ca="1" si="301"/>
        <v>4</v>
      </c>
      <c r="AN109" s="86">
        <f t="shared" ref="AN109:AT109" ca="1" si="312">+IF($H$113&gt;=48,INDEX($BE$58:$BN$69,MATCH($AL109,$BD$58:$BD$69,0),MATCH(AN$5,$BE$57:$BN$57,0)),$BB65)</f>
        <v>3</v>
      </c>
      <c r="AO109" s="86">
        <f t="shared" ca="1" si="312"/>
        <v>1</v>
      </c>
      <c r="AP109" s="86">
        <f t="shared" ca="1" si="312"/>
        <v>1</v>
      </c>
      <c r="AQ109" s="86">
        <f t="shared" ca="1" si="312"/>
        <v>1</v>
      </c>
      <c r="AR109" s="86">
        <f t="shared" ca="1" si="312"/>
        <v>2</v>
      </c>
      <c r="AS109" s="86">
        <f t="shared" ca="1" si="312"/>
        <v>3</v>
      </c>
      <c r="AT109" s="87">
        <f t="shared" ca="1" si="312"/>
        <v>-1</v>
      </c>
      <c r="AU109" s="330">
        <f t="shared" ca="1" si="299"/>
        <v>1</v>
      </c>
      <c r="AV109" s="182" t="str">
        <f t="shared" ca="1" si="300"/>
        <v>Algeria</v>
      </c>
      <c r="AW109" s="215"/>
      <c r="AX109" s="170"/>
      <c r="AY109" s="276"/>
      <c r="AZ109" s="279" t="str">
        <f t="shared" ca="1" si="303"/>
        <v>1K - 3E</v>
      </c>
      <c r="BA109" s="176"/>
      <c r="BF109" t="str">
        <f t="shared" ca="1" si="304"/>
        <v>B</v>
      </c>
      <c r="BG109">
        <f t="shared" ca="1" si="305"/>
        <v>1</v>
      </c>
      <c r="BI109">
        <v>7</v>
      </c>
      <c r="BJ109" t="str">
        <f t="shared" ca="1" si="306"/>
        <v>I</v>
      </c>
    </row>
    <row r="110" spans="1:62" ht="16.0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Algeria</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Canada</v>
      </c>
      <c r="AG110" s="327">
        <f t="shared" ca="1" si="294"/>
        <v>1</v>
      </c>
      <c r="AH110" s="195">
        <v>81</v>
      </c>
      <c r="AI110" s="182">
        <v>9</v>
      </c>
      <c r="AJ110" s="42">
        <v>9</v>
      </c>
      <c r="AK110" s="602" t="e" cm="1" vm="3">
        <f t="array" aca="1" ref="AK110" ca="1">Ver_flag_visit</f>
        <v>#VALUE!</v>
      </c>
      <c r="AL110" s="85" t="str">
        <f t="shared" ca="1" si="297"/>
        <v>South Korea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4</v>
      </c>
      <c r="AS110" s="86">
        <f t="shared" ca="1" si="313"/>
        <v>5</v>
      </c>
      <c r="AT110" s="87">
        <f t="shared" ca="1" si="313"/>
        <v>-1</v>
      </c>
      <c r="AU110" s="330">
        <f t="shared" ca="1" si="299"/>
        <v>1</v>
      </c>
      <c r="AV110" s="182" t="str">
        <f t="shared" ca="1" si="300"/>
        <v>South Korea</v>
      </c>
      <c r="AW110" s="215"/>
      <c r="AX110" s="170"/>
      <c r="AY110" s="276"/>
      <c r="AZ110" s="279" t="str">
        <f t="shared" ca="1" si="303"/>
        <v>1L - 3I</v>
      </c>
      <c r="BA110" s="176"/>
      <c r="BF110" t="str">
        <f t="shared" ca="1" si="304"/>
        <v>J</v>
      </c>
      <c r="BG110">
        <f t="shared" ca="1" si="305"/>
        <v>8</v>
      </c>
      <c r="BI110">
        <v>8</v>
      </c>
      <c r="BJ110" t="str">
        <f t="shared" ca="1" si="306"/>
        <v>J</v>
      </c>
    </row>
    <row r="111" spans="1:62" ht="16.0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49">
        <f t="array" aca="1" ref="AK111" ca="1">Ver_flag_visit</f>
        <v>#VALUE!</v>
      </c>
      <c r="AL111" s="85" t="str">
        <f t="shared" ca="1" si="297"/>
        <v>Ghana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3</v>
      </c>
      <c r="AS111" s="86">
        <f t="shared" ca="1" si="314"/>
        <v>4</v>
      </c>
      <c r="AT111" s="87">
        <f t="shared" ca="1" si="314"/>
        <v>-1</v>
      </c>
      <c r="AU111" s="330">
        <f t="shared" ca="1" si="299"/>
        <v>1</v>
      </c>
      <c r="AV111" s="182" t="str">
        <f t="shared" ca="1" si="300"/>
        <v>Ghana</v>
      </c>
      <c r="AW111" s="215"/>
      <c r="AX111" s="170"/>
      <c r="AY111" s="275"/>
      <c r="AZ111" s="275"/>
      <c r="BA111" s="176"/>
      <c r="BI111" t="s">
        <v>87</v>
      </c>
    </row>
    <row r="112" spans="1:62" ht="16.0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44">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DR Congo</v>
      </c>
      <c r="AW112" s="215"/>
      <c r="AX112" s="170"/>
      <c r="AY112" s="275"/>
      <c r="AZ112" s="275"/>
      <c r="BA112" s="176"/>
      <c r="BI112" t="str">
        <f ca="1">IFERROR(CONCATENATE(BJ103,BJ104,BJ105,BJ106,BJ107,BJ108,BJ109,BJ110),"¿A/B/C/D/E/F/G/H/I/J/K/L?")</f>
        <v>BCDEFGIJ</v>
      </c>
    </row>
    <row r="113" spans="1:59" ht="16.0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Egypt</v>
      </c>
      <c r="AG113" s="327">
        <f t="shared" ca="1" si="294"/>
        <v>1</v>
      </c>
      <c r="AH113" s="195">
        <v>85</v>
      </c>
      <c r="AI113" s="182">
        <v>12</v>
      </c>
      <c r="AJ113" s="44">
        <v>12</v>
      </c>
      <c r="AK113" s="604" t="e" cm="1" vm="33">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Saudi Arabia</v>
      </c>
      <c r="AW113" s="215"/>
      <c r="AX113" s="170"/>
      <c r="AY113" s="154"/>
      <c r="AZ113" s="155"/>
      <c r="BA113" s="176"/>
    </row>
    <row r="114" spans="1:59" ht="16.0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United States</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6.0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Ivory Coast</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6.0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Ivory Coast</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6.0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6.0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6.0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6.0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3E</v>
      </c>
    </row>
    <row r="124" spans="1:59" ht="16.0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6.05"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Turkey</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6.0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2</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6.0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6.05"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1</v>
      </c>
      <c r="AD131" s="96">
        <v>2</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6.0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6.0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6.0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6.0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6.0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6.0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Netherlands</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6.0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6.0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6.0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6.0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Argentina</v>
      </c>
      <c r="E143" s="16">
        <v>101</v>
      </c>
      <c r="F143" s="16">
        <v>102</v>
      </c>
      <c r="G143" s="16"/>
      <c r="H143" s="16"/>
      <c r="I143" s="16"/>
      <c r="J143" s="16">
        <v>103</v>
      </c>
      <c r="K143" s="16">
        <v>46221.875</v>
      </c>
      <c r="L143" s="16" t="s">
        <v>727</v>
      </c>
      <c r="M143" s="16" t="str">
        <f ca="1">+INDEX($D$101:$D$147,MATCH(E143,$AH$101:$AH$147,0))</f>
        <v>Spain</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Netherlands</v>
      </c>
      <c r="AB143" s="216"/>
      <c r="AC143" s="105">
        <v>1</v>
      </c>
      <c r="AD143" s="105">
        <v>2</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6.0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6.0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Brazil</v>
      </c>
      <c r="E147" s="16">
        <v>101</v>
      </c>
      <c r="F147" s="16">
        <v>102</v>
      </c>
      <c r="G147" s="16"/>
      <c r="H147" s="16" t="str">
        <f ca="1">IF(AND(OR(AC147="",AD147="")),"LF",IF(AC147&gt;AD147,AF147,IF(AC147&lt;AD147,AA147,IF(AND(AC147=AD147,AB147=AE147),"LF",IF(AND(AC147=AD147,OR(AB147="",AE147="")),"LF",IF(AND(AC147=AD147,AB147&gt;AE147),AF147,AA147))))))</f>
        <v>Spain</v>
      </c>
      <c r="I147" s="16"/>
      <c r="J147" s="16">
        <v>104</v>
      </c>
      <c r="K147" s="16">
        <v>46222.875</v>
      </c>
      <c r="L147" s="16" t="s">
        <v>728</v>
      </c>
      <c r="M147" s="16" t="str">
        <f ca="1">+INDEX($D$101:$D$147,MATCH(E147,$AH$101:$AH$147,0))</f>
        <v>Spain</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2</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Brazil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6.0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Spain</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6.0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Argentina</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6.0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6.0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6.0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8.0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6" sqref="C6"/>
    </sheetView>
  </sheetViews>
  <sheetFormatPr defaultColWidth="0" defaultRowHeight="14.4"/>
  <cols>
    <col min="1" max="1" width="10.77734375" style="13" customWidth="1"/>
    <col min="2" max="2" width="29.44140625" customWidth="1"/>
    <col min="3" max="3" width="35" customWidth="1"/>
    <col min="4" max="4" width="12.77734375" style="369" customWidth="1"/>
    <col min="5" max="8" width="10.77734375" style="369" customWidth="1"/>
    <col min="9" max="9" width="3.21875" style="369" customWidth="1"/>
    <col min="10" max="12" width="10.77734375" style="369" customWidth="1"/>
    <col min="13" max="13" width="3.77734375" style="369" customWidth="1"/>
    <col min="14" max="14" width="4.77734375" style="369" customWidth="1"/>
    <col min="15" max="15" width="4" customWidth="1"/>
    <col min="16" max="16" width="4.77734375" customWidth="1"/>
    <col min="17" max="16384" width="10.777343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9.05" customHeight="1">
      <c r="A5" s="353"/>
      <c r="B5" s="354" t="str">
        <f>Idiomas!D125</f>
        <v>GROUP STAGE</v>
      </c>
      <c r="C5" s="346" t="s">
        <v>1521</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2|1-2</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1|1-0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X|2-2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1|1-0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9.0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9.0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Japan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Algeria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Canada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Ivory Coast</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Republic-Bosnia and Herzegovina</v>
      </c>
      <c r="C164" s="349" t="str">
        <f ca="1">CONCATENATE(WORLDCUP!AA101,"-",WORLDCUP!AF101,"·",IF(WORLDCUP!AC101&gt;WORLDCUP!AD101,1,IF(WORLDCUP!AC101&lt;WORLDCUP!AD101,2,IF(AND(WORLDCUP!AC101=WORLDCUP!AD101,WORLDCUP!AC101&lt;&gt;"",WORLDCUP!AD101&lt;&gt;""),"X",0))),"|",WORLDCUP!AC101,"-",WORLDCUP!AD101)</f>
        <v>Czech Republic-Bosnia and Herzegovina·1|2-1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706"/>
      <c r="E165" s="692"/>
      <c r="F165" s="692"/>
      <c r="G165" s="692"/>
      <c r="H165" s="692"/>
      <c r="I165" s="352"/>
      <c r="J165" s="370"/>
      <c r="K165" s="370"/>
      <c r="L165" s="370"/>
      <c r="M165" s="386"/>
      <c r="N165" s="377"/>
    </row>
    <row r="166" spans="1:14" ht="15" customHeight="1">
      <c r="A166" s="703"/>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Germany-Paraguay·1|3-1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Ecuador-Senegal·2|1-2</v>
      </c>
      <c r="D168" s="706"/>
      <c r="E168" s="370"/>
      <c r="F168" s="370"/>
      <c r="G168" s="370"/>
      <c r="H168" s="370"/>
      <c r="I168" s="352"/>
      <c r="J168" s="370"/>
      <c r="K168" s="370"/>
      <c r="L168" s="370"/>
      <c r="M168" s="386"/>
      <c r="N168" s="377"/>
    </row>
    <row r="169" spans="1:14" ht="15" customHeight="1">
      <c r="A169" s="703"/>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France-Japan·1|2-1</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Mexico-Scotland·X|1-1</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England-Norway·1|2-1</v>
      </c>
      <c r="D171" s="706"/>
      <c r="E171" s="370"/>
      <c r="F171" s="370"/>
      <c r="G171" s="370"/>
      <c r="H171" s="370"/>
      <c r="I171" s="352"/>
      <c r="J171" s="370"/>
      <c r="K171" s="370"/>
      <c r="L171" s="370"/>
      <c r="M171" s="386"/>
      <c r="N171" s="377"/>
    </row>
    <row r="172" spans="1:14" ht="15" customHeight="1">
      <c r="A172" s="703"/>
      <c r="B172" s="360" t="str">
        <f ca="1">CONCATENATE(WORLDCUP!AA109,"-",WORLDCUP!AF109)</f>
        <v>Belgium-Algeria</v>
      </c>
      <c r="C172" s="349" t="str">
        <f ca="1">CONCATENATE(WORLDCUP!AA109,"-",WORLDCUP!AF109,"·",IF(WORLDCUP!AC109&gt;WORLDCUP!AD109,1,IF(WORLDCUP!AC109&lt;WORLDCUP!AD109,2,IF(AND(WORLDCUP!AC109=WORLDCUP!AD109,WORLDCUP!AC109&lt;&gt;"",WORLDCUP!AD109&lt;&gt;""),"X",0))),"|",WORLDCUP!AC109,"-",WORLDCUP!AD109)</f>
        <v>Belgium-Algeria·1|2-0</v>
      </c>
      <c r="D172" s="706"/>
      <c r="E172" s="370"/>
      <c r="F172" s="370"/>
      <c r="G172" s="370"/>
      <c r="H172" s="370"/>
      <c r="I172" s="352"/>
      <c r="J172" s="370"/>
      <c r="K172" s="370"/>
      <c r="L172" s="370"/>
      <c r="M172" s="386"/>
      <c r="N172" s="377"/>
    </row>
    <row r="173" spans="1:14" ht="15" customHeight="1">
      <c r="A173" s="703"/>
      <c r="B173" s="360" t="str">
        <f ca="1">CONCATENATE(WORLDCUP!AA110,"-",WORLDCUP!AF110)</f>
        <v>Turkey-Canada</v>
      </c>
      <c r="C173" s="349" t="str">
        <f ca="1">CONCATENATE(WORLDCUP!AA110,"-",WORLDCUP!AF110,"·",IF(WORLDCUP!AC110&gt;WORLDCUP!AD110,1,IF(WORLDCUP!AC110&lt;WORLDCUP!AD110,2,IF(AND(WORLDCUP!AC110=WORLDCUP!AD110,WORLDCUP!AC110&lt;&gt;"",WORLDCUP!AD110&lt;&gt;""),"X",0))),"|",WORLDCUP!AC110,"-",WORLDCUP!AD110)</f>
        <v>Turkey-Canada·1|2-1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Switzerland-Egypt·1|2-0</v>
      </c>
      <c r="D176" s="706"/>
      <c r="E176" s="370"/>
      <c r="F176" s="370"/>
      <c r="G176" s="370"/>
      <c r="H176" s="370"/>
      <c r="I176" s="352"/>
      <c r="J176" s="370"/>
      <c r="K176" s="370"/>
      <c r="L176" s="370"/>
      <c r="M176" s="386"/>
      <c r="N176" s="377"/>
    </row>
    <row r="177" spans="1:14" ht="15" customHeight="1">
      <c r="A177" s="703"/>
      <c r="B177" s="360" t="str">
        <f ca="1">CONCATENATE(WORLDCUP!AA114,"-",WORLDCUP!AF114)</f>
        <v>United States-Iran</v>
      </c>
      <c r="C177" s="349" t="str">
        <f ca="1">CONCATENATE(WORLDCUP!AA114,"-",WORLDCUP!AF114,"·",IF(WORLDCUP!AC114&gt;WORLDCUP!AD114,1,IF(WORLDCUP!AC114&lt;WORLDCUP!AD114,2,IF(AND(WORLDCUP!AC114=WORLDCUP!AD114,WORLDCUP!AC114&lt;&gt;"",WORLDCUP!AD114&lt;&gt;""),"X",0))),"|",WORLDCUP!AC114,"-",WORLDCUP!AD114)</f>
        <v>United States-Iran·1|2-1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Portugal-Ivory Coast</v>
      </c>
      <c r="C179" s="349" t="str">
        <f ca="1">CONCATENATE(WORLDCUP!AA116,"-",WORLDCUP!AF116,"·",IF(WORLDCUP!AC116&gt;WORLDCUP!AD116,1,IF(WORLDCUP!AC116&lt;WORLDCUP!AD116,2,IF(AND(WORLDCUP!AC116=WORLDCUP!AD116,WORLDCUP!AC116&lt;&gt;"",WORLDCUP!AD116&lt;&gt;""),"X",0))),"|",WORLDCUP!AC116,"-",WORLDCUP!AD116)</f>
        <v>Portugal-Ivory Coast·1|2-0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9.0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Senegal</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9.0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86"/>
      <c r="E201" s="685"/>
      <c r="F201" s="685"/>
      <c r="G201" s="685"/>
      <c r="H201" s="685"/>
      <c r="I201" s="352"/>
      <c r="J201" s="370"/>
      <c r="K201" s="370"/>
      <c r="L201" s="370"/>
      <c r="M201" s="386"/>
      <c r="N201" s="377"/>
    </row>
    <row r="202" spans="1:14" ht="15" customHeight="1">
      <c r="A202" s="703"/>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Brazil-Senegal·1|3-1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Turkey-Belgium·1|2-1</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9.0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Turkey</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Germany-Netherlands·2|1-2</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Spain-Turkey·1|2-0</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Netherlands</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9.0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Netherlands-Spain·2|1-2</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Netherlands</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Argentina</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9.0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Netherlands-Argentina</v>
      </c>
      <c r="C244" s="349" t="str">
        <f ca="1">CONCATENATE(WORLDCUP!AA143,"-",WORLDCUP!AF143,"·",IF(WORLDCUP!AC143&gt;WORLDCUP!AD143,1,IF(WORLDCUP!AC143&lt;WORLDCUP!AD143,2,IF(AND(WORLDCUP!AC143=WORLDCUP!AD143,WORLDCUP!AC143&lt;&gt;"",WORLDCUP!AD143&lt;&gt;""),"X",0))),"|",WORLDCUP!AC143,"-",WORLDCUP!AD143)</f>
        <v>Netherlands-Argentina·2|1-2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Spain-Brazil</v>
      </c>
      <c r="C247" s="351" t="str">
        <f ca="1">CONCATENATE(WORLDCUP!AA147,"-",WORLDCUP!AF147,"·",IF(WORLDCUP!AC147&gt;WORLDCUP!AD147,1,IF(WORLDCUP!AC147&lt;WORLDCUP!AD147,2,IF(AND(WORLDCUP!AC147=WORLDCUP!AD147,WORLDCUP!AC147&lt;&gt;"",WORLDCUP!AD147&lt;&gt;""),"X",0))),"|",WORLDCUP!AC147,"-",WORLDCUP!AD147)</f>
        <v>Spain-Brazil·2|1-2</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9.0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Brazil</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Spain</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Argentina</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Erling Haaland</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Vinicius Junior</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Vinicius Junior</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Jude 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21875" style="186" customWidth="1"/>
    <col min="2" max="2" width="2.77734375" style="9" customWidth="1"/>
    <col min="3" max="3" width="5.77734375" style="3" bestFit="1" customWidth="1"/>
    <col min="4" max="5" width="3.21875" style="3" customWidth="1"/>
    <col min="6" max="6" width="6.21875" style="3" customWidth="1"/>
    <col min="7" max="7" width="2.44140625" style="3" bestFit="1" customWidth="1"/>
    <col min="8" max="9" width="3.77734375" style="3" customWidth="1"/>
    <col min="10" max="10" width="4.44140625" style="3" customWidth="1"/>
    <col min="11" max="11" width="5.21875" style="3" customWidth="1"/>
    <col min="12" max="12" width="3.21875" style="3" hidden="1" customWidth="1"/>
    <col min="13" max="13" width="1.77734375" style="186" customWidth="1"/>
    <col min="14" max="14" width="2.77734375" style="9" customWidth="1"/>
    <col min="15" max="15" width="4.21875" style="3" bestFit="1" customWidth="1"/>
    <col min="16" max="17" width="3.21875" style="3" customWidth="1"/>
    <col min="18" max="18" width="5.21875" style="3" bestFit="1" customWidth="1"/>
    <col min="19" max="19" width="2.44140625" style="3" bestFit="1" customWidth="1"/>
    <col min="20" max="20" width="4.21875" style="3" bestFit="1" customWidth="1"/>
    <col min="21" max="22" width="3.77734375" style="3" customWidth="1"/>
    <col min="23" max="23" width="4.77734375" style="3" customWidth="1"/>
    <col min="24" max="24" width="4.21875" style="186" hidden="1" customWidth="1"/>
    <col min="25" max="25" width="2.77734375" style="9" customWidth="1"/>
    <col min="26" max="26" width="7.44140625" style="9" bestFit="1" customWidth="1"/>
    <col min="27" max="27" width="9.77734375" style="3" customWidth="1"/>
    <col min="28" max="29" width="4.21875" style="3" customWidth="1"/>
    <col min="30" max="30" width="2.77734375" style="9" customWidth="1"/>
    <col min="31" max="31" width="9.77734375" style="3" customWidth="1"/>
    <col min="32" max="33" width="4.21875" style="3" customWidth="1"/>
    <col min="34" max="34" width="2.77734375" style="9" customWidth="1"/>
    <col min="35" max="35" width="9.77734375" style="3" customWidth="1"/>
    <col min="36" max="37" width="4.21875" style="3" customWidth="1"/>
    <col min="38" max="38" width="2.77734375" style="9" customWidth="1"/>
    <col min="39" max="39" width="9.77734375" style="3" customWidth="1"/>
    <col min="40" max="41" width="4.21875" style="3" customWidth="1"/>
    <col min="42" max="42" width="2.77734375" style="9" customWidth="1"/>
    <col min="43" max="43" width="9.77734375" style="3" customWidth="1"/>
    <col min="44" max="45" width="4.21875" style="3" customWidth="1"/>
    <col min="46" max="46" width="2.77734375" style="9" customWidth="1"/>
    <col min="47" max="47" width="9.77734375" style="3" customWidth="1"/>
    <col min="48" max="49" width="4.21875" style="3" customWidth="1"/>
    <col min="50" max="50" width="4" style="3" bestFit="1" customWidth="1"/>
    <col min="51" max="51" width="3.21875" style="3" customWidth="1"/>
    <col min="52" max="54" width="7.77734375" style="3" customWidth="1"/>
    <col min="55" max="55" width="3.21875" style="3" customWidth="1"/>
    <col min="56" max="58" width="2.44140625" style="3" bestFit="1" customWidth="1"/>
    <col min="59" max="59" width="20.77734375" style="3" customWidth="1"/>
    <col min="60" max="67" width="4.77734375" style="3" customWidth="1"/>
    <col min="68" max="69" width="10.77734375" style="3" customWidth="1"/>
    <col min="70" max="16384" width="10.777343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10.050000000000001"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6-3</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3</v>
      </c>
      <c r="K5" s="43" t="str">
        <f ca="1">+INDEX(WORLDCUP!$AR$6:$AR$97,MATCH(L5,WORLDCUP!$AI$6:$AI$97,0))&amp;"-"&amp;INDEX(WORLDCUP!$AS$6:$AS$97,MATCH(L5,WORLDCUP!$AI$6:$AI$97,0))</f>
        <v>6-3</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1</v>
      </c>
      <c r="W5" s="43" t="str">
        <f ca="1">+INDEX(WORLDCUP!$AR$6:$AR$97,MATCH(X5,WORLDCUP!$AI$6:$AI$97,0))&amp;"-"&amp;INDEX(WORLDCUP!$AS$6:$AS$97,MATCH(X5,WORLDCUP!$AI$6:$AI$97,0))</f>
        <v>4-3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1</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0</v>
      </c>
      <c r="W6" s="43" t="str">
        <f ca="1">+INDEX(WORLDCUP!$AR$6:$AR$97,MATCH(X6,WORLDCUP!$AI$6:$AI$97,0))&amp;"-"&amp;INDEX(WORLDCUP!$AS$6:$AS$97,MATCH(X6,WORLDCUP!$AI$6:$AI$97,0))</f>
        <v>3-3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0-5</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1</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4</v>
      </c>
      <c r="K12" s="451" t="str">
        <f ca="1">+INDEX(WORLDCUP!$AR$6:$AR$97,MATCH(L12,WORLDCUP!$AI$6:$AI$97,0))&amp;"-"&amp;INDEX(WORLDCUP!$AS$6:$AS$97,MATCH(L12,WORLDCUP!$AI$6:$AI$97,0))</f>
        <v>4-0</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5</v>
      </c>
      <c r="W12" s="451" t="str">
        <f ca="1">+INDEX(WORLDCUP!$AR$6:$AR$97,MATCH(X12,WORLDCUP!$AI$6:$AI$97,0))&amp;"-"&amp;INDEX(WORLDCUP!$AS$6:$AS$97,MATCH(X12,WORLDCUP!$AI$6:$AI$97,0))</f>
        <v>6-1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Bos</v>
      </c>
      <c r="I13" s="38">
        <f ca="1">+INDEX(WORLDCUP!$AM$6:$AM$97,MATCH(L13,WORLDCUP!$AI$6:$AI$97,0))</f>
        <v>4</v>
      </c>
      <c r="J13" s="39">
        <f ca="1">+INDEX(WORLDCUP!$AT$6:$AT$97,MATCH(L13,WORLDCUP!$AI$6:$AI$97,0))</f>
        <v>1</v>
      </c>
      <c r="K13" s="43" t="str">
        <f ca="1">+INDEX(WORLDCUP!$AR$6:$AR$97,MATCH(L13,WORLDCUP!$AI$6:$AI$97,0))&amp;"-"&amp;INDEX(WORLDCUP!$AS$6:$AS$97,MATCH(L13,WORLDCUP!$AI$6:$AI$97,0))</f>
        <v>3-2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5-1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Can</v>
      </c>
      <c r="I14" s="38">
        <f ca="1">+INDEX(WORLDCUP!$AM$6:$AM$97,MATCH(L14,WORLDCUP!$AI$6:$AI$97,0))</f>
        <v>4</v>
      </c>
      <c r="J14" s="39">
        <f ca="1">+INDEX(WORLDCUP!$AT$6:$AT$97,MATCH(L14,WORLDCUP!$AI$6:$AI$97,0))</f>
        <v>0</v>
      </c>
      <c r="K14" s="43" t="str">
        <f ca="1">+INDEX(WORLDCUP!$AR$6:$AR$97,MATCH(L14,WORLDCUP!$AI$6:$AI$97,0))&amp;"-"&amp;INDEX(WORLDCUP!$AS$6:$AS$97,MATCH(L14,WORLDCUP!$AI$6:$AI$97,0))</f>
        <v>2-2</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-5</v>
      </c>
      <c r="W15" s="479" t="str">
        <f ca="1">+INDEX(WORLDCUP!$AR$6:$AR$97,MATCH(X15,WORLDCUP!$AI$6:$AI$97,0))&amp;"-"&amp;INDEX(WORLDCUP!$AS$6:$AS$97,MATCH(X15,WORLDCUP!$AI$6:$AI$97,0))</f>
        <v>1-6</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7-1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1</v>
      </c>
      <c r="K21" s="43" t="str">
        <f ca="1">+INDEX(WORLDCUP!$AR$6:$AR$97,MATCH(L21,WORLDCUP!$AI$6:$AI$97,0))&amp;"-"&amp;INDEX(WORLDCUP!$AS$6:$AS$97,MATCH(L21,WORLDCUP!$AI$6:$AI$97,0))</f>
        <v>4-3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Brazil</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Can</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1</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0-7</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Spain</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Alg</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Argentina</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Uni</v>
      </c>
      <c r="I29" s="38">
        <f ca="1">+INDEX(WORLDCUP!$AM$6:$AM$97,MATCH(L29,WORLDCUP!$AI$6:$AI$97,0))</f>
        <v>4</v>
      </c>
      <c r="J29" s="39">
        <f ca="1">+INDEX(WORLDCUP!$AT$6:$AT$97,MATCH(L29,WORLDCUP!$AI$6:$AI$97,0))</f>
        <v>0</v>
      </c>
      <c r="K29" s="43" t="str">
        <f ca="1">+INDEX(WORLDCUP!$AR$6:$AR$97,MATCH(L29,WORLDCUP!$AI$6:$AI$97,0))&amp;"-"&amp;INDEX(WORLDCUP!$AS$6:$AS$97,MATCH(L29,WORLDCUP!$AI$6:$AI$97,0))</f>
        <v>3-3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4</v>
      </c>
      <c r="J30" s="39">
        <f ca="1">+INDEX(WORLDCUP!$AT$6:$AT$97,MATCH(L30,WORLDCUP!$AI$6:$AI$97,0))</f>
        <v>0</v>
      </c>
      <c r="K30" s="43" t="str">
        <f ca="1">+INDEX(WORLDCUP!$AR$6:$AR$97,MATCH(L30,WORLDCUP!$AI$6:$AI$97,0))&amp;"-"&amp;INDEX(WORLDCUP!$AS$6:$AS$97,MATCH(L30,WORLDCUP!$AI$6:$AI$97,0))</f>
        <v>3-3</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-3</v>
      </c>
      <c r="K31" s="479" t="str">
        <f ca="1">+INDEX(WORLDCUP!$AR$6:$AR$97,MATCH(L31,WORLDCUP!$AI$6:$AI$97,0))&amp;"-"&amp;INDEX(WORLDCUP!$AS$6:$AS$97,MATCH(L31,WORLDCUP!$AI$6:$AI$97,0))</f>
        <v>1-4</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690</v>
      </c>
      <c r="Y31" s="181">
        <v>78</v>
      </c>
      <c r="Z31" s="425" t="s">
        <v>686</v>
      </c>
      <c r="AA31" s="480" t="str">
        <f ca="1">+MID(INDEX(WORLDCUP!$AF$101:$AF$147,MATCH(Y31,WORLDCUP!$Z$101:$Z$147,0)),1,3)</f>
        <v>Sen</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Neth</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1</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( 1 )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( 0 )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7-1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4-3</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-7</v>
      </c>
      <c r="K39" s="479" t="str">
        <f ca="1">+INDEX(WORLDCUP!$AR$6:$AR$97,MATCH(L39,WORLDCUP!$AI$6:$AI$97,0))&amp;"-"&amp;INDEX(WORLDCUP!$AS$6:$AS$97,MATCH(L39,WORLDCUP!$AI$6:$AI$97,0))</f>
        <v>0-7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-4</v>
      </c>
      <c r="W39" s="479" t="str">
        <f ca="1">+INDEX(WORLDCUP!$AR$6:$AR$97,MATCH(X39,WORLDCUP!$AI$6:$AI$97,0))&amp;"-"&amp;INDEX(WORLDCUP!$AS$6:$AS$97,MATCH(X39,WORLDCUP!$AI$6:$AI$97,0))</f>
        <v>1-5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1</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1</v>
      </c>
      <c r="K45" s="43" t="str">
        <f ca="1">+INDEX(WORLDCUP!$AR$6:$AR$97,MATCH(L45,WORLDCUP!$AI$6:$AI$97,0))&amp;"-"&amp;INDEX(WORLDCUP!$AS$6:$AS$97,MATCH(L45,WORLDCUP!$AI$6:$AI$97,0))</f>
        <v>3-2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3-3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3-4</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0-4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Ivo</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77734375" defaultRowHeight="14.4"/>
  <cols>
    <col min="1" max="3" width="10.77734375" style="16"/>
    <col min="4" max="4" width="17.21875" style="16" bestFit="1" customWidth="1"/>
    <col min="5" max="6" width="10.77734375" style="16"/>
    <col min="7" max="7" width="17.21875" style="16" bestFit="1" customWidth="1"/>
    <col min="8" max="8" width="13" style="16" customWidth="1"/>
    <col min="9" max="9" width="10.77734375" style="16"/>
    <col min="10" max="10" width="13" style="16" bestFit="1" customWidth="1"/>
    <col min="11" max="12" width="12.21875" style="16" bestFit="1" customWidth="1"/>
    <col min="13" max="16384" width="10.777343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77734375" defaultRowHeight="14.4"/>
  <cols>
    <col min="1" max="1" width="9.44140625" style="16" bestFit="1" customWidth="1"/>
    <col min="2" max="2" width="6" style="16" bestFit="1" customWidth="1"/>
    <col min="3" max="13" width="10.77734375" style="16"/>
    <col min="14" max="14" width="9.44140625" style="16" bestFit="1" customWidth="1"/>
    <col min="15" max="15" width="6.44140625" style="16" bestFit="1" customWidth="1"/>
    <col min="16" max="16384" width="10.777343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Japan</v>
      </c>
      <c r="G2" s="9" t="str">
        <f ca="1">+WORLDCUP!BD65</f>
        <v>Saudi Arabia</v>
      </c>
      <c r="H2" s="9" t="str">
        <f ca="1">+WORLDCUP!BD64</f>
        <v>Egypt</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Norway</v>
      </c>
      <c r="F3" s="9" t="str">
        <f ca="1">+WORLDCUP!BD61</f>
        <v>Paraguay</v>
      </c>
      <c r="G3" s="9" t="str">
        <f ca="1">+WORLDCUP!BD67</f>
        <v>Algeria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Paraguay</v>
      </c>
      <c r="G4" s="9" t="str">
        <f ca="1">+WORLDCUP!BD65</f>
        <v>Saudi Arabia</v>
      </c>
      <c r="H4" s="9" t="str">
        <f ca="1">+WORLDCUP!BD64</f>
        <v>Egypt</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Paraguay</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Norway</v>
      </c>
      <c r="F6" s="9" t="str">
        <f ca="1">+WORLDCUP!BD61</f>
        <v>Paraguay</v>
      </c>
      <c r="G6" s="9" t="str">
        <f ca="1">+WORLDCUP!BD67</f>
        <v>Algeria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Algeria</v>
      </c>
      <c r="F7" s="9" t="str">
        <f ca="1">+WORLDCUP!BD61</f>
        <v>Paraguay</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Norway</v>
      </c>
      <c r="F8" s="9" t="str">
        <f ca="1">+WORLDCUP!BD61</f>
        <v>Paraguay</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Algeria</v>
      </c>
      <c r="F9" s="9" t="str">
        <f ca="1">+WORLDCUP!BD61</f>
        <v>Paraguay</v>
      </c>
      <c r="G9" s="9" t="str">
        <f ca="1">+WORLDCUP!BD65</f>
        <v>Saudi Arabia</v>
      </c>
      <c r="H9" s="9" t="str">
        <f ca="1">+WORLDCUP!BD63</f>
        <v>Japan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Algeria</v>
      </c>
      <c r="F10" s="9" t="str">
        <f ca="1">+WORLDCUP!BD61</f>
        <v>Paraguay</v>
      </c>
      <c r="G10" s="9" t="str">
        <f ca="1">+WORLDCUP!BD65</f>
        <v>Saudi Arabia</v>
      </c>
      <c r="H10" s="9" t="str">
        <f ca="1">+WORLDCUP!BD63</f>
        <v>Japan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Norway</v>
      </c>
      <c r="F11" s="9" t="str">
        <f ca="1">+WORLDCUP!BD60</f>
        <v>Scotland</v>
      </c>
      <c r="G11" s="9" t="str">
        <f ca="1">+WORLDCUP!BD67</f>
        <v>Algeria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Egypt</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Norway</v>
      </c>
      <c r="F14" s="9" t="str">
        <f ca="1">+WORLDCUP!BD60</f>
        <v>Scotland</v>
      </c>
      <c r="G14" s="9" t="str">
        <f ca="1">+WORLDCUP!BD67</f>
        <v>Algeria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Norway</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Japan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Japan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Norway</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Norway</v>
      </c>
      <c r="F21" s="9" t="str">
        <f ca="1">+WORLDCUP!BD61</f>
        <v>Paraguay</v>
      </c>
      <c r="G21" s="9" t="str">
        <f ca="1">+WORLDCUP!BD67</f>
        <v>Algeria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Paraguay</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Norway</v>
      </c>
      <c r="F23" s="9" t="str">
        <f ca="1">+WORLDCUP!BD61</f>
        <v>Paraguay</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Paraguay</v>
      </c>
      <c r="G24" s="9" t="str">
        <f ca="1">+WORLDCUP!BD65</f>
        <v>Saudi Arabia</v>
      </c>
      <c r="H24" s="9" t="str">
        <f ca="1">+WORLDCUP!BD63</f>
        <v>Japan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Paraguay</v>
      </c>
      <c r="G25" s="9" t="str">
        <f ca="1">+WORLDCUP!BD65</f>
        <v>Saudi Arabia</v>
      </c>
      <c r="H25" s="9" t="str">
        <f ca="1">+WORLDCUP!BD63</f>
        <v>Japan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Norway</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Norway</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Paraguay</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Paraguay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Norway</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Paraguay</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Japan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Japan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Paraguay</v>
      </c>
      <c r="G37" s="9" t="str">
        <f ca="1">+WORLDCUP!BD67</f>
        <v>Algeria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Paraguay</v>
      </c>
      <c r="G38" s="9" t="str">
        <f ca="1">+WORLDCUP!BD66</f>
        <v>Norway</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Paraguay</v>
      </c>
      <c r="G39" s="9" t="str">
        <f ca="1">+WORLDCUP!BD67</f>
        <v>Algeria</v>
      </c>
      <c r="H39" s="9" t="str">
        <f ca="1">+WORLDCUP!BD63</f>
        <v>Japan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Paraguay</v>
      </c>
      <c r="G40" s="9" t="str">
        <f ca="1">+WORLDCUP!BD67</f>
        <v>Algeria</v>
      </c>
      <c r="H40" s="9" t="str">
        <f ca="1">+WORLDCUP!BD63</f>
        <v>Japan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Paraguay</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Paraguay</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Paraguay</v>
      </c>
      <c r="G43" s="9" t="str">
        <f ca="1">+WORLDCUP!BD65</f>
        <v>Saudi Arabia</v>
      </c>
      <c r="H43" s="9" t="str">
        <f ca="1">+WORLDCUP!BD63</f>
        <v>Japan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Paraguay</v>
      </c>
      <c r="G44" s="9" t="str">
        <f ca="1">+WORLDCUP!BD65</f>
        <v>Saudi Arabia</v>
      </c>
      <c r="H44" s="9" t="str">
        <f ca="1">+WORLDCUP!BD63</f>
        <v>Japan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Paraguay</v>
      </c>
      <c r="G45" s="9" t="str">
        <f ca="1">+WORLDCUP!BD65</f>
        <v>Saudi Arabia</v>
      </c>
      <c r="H45" s="9" t="str">
        <f ca="1">+WORLDCUP!BD63</f>
        <v>Japan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Paraguay</v>
      </c>
      <c r="G46" s="9" t="str">
        <f ca="1">+WORLDCUP!BD65</f>
        <v>Saudi Arabia</v>
      </c>
      <c r="H46" s="9" t="str">
        <f ca="1">+WORLDCUP!BD63</f>
        <v>Japan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Canada</v>
      </c>
      <c r="F47" s="9" t="str">
        <f ca="1">+WORLDCUP!BD63</f>
        <v>Japan</v>
      </c>
      <c r="G47" s="9" t="str">
        <f ca="1">+WORLDCUP!BD66</f>
        <v>Norway</v>
      </c>
      <c r="H47" s="9" t="str">
        <f ca="1">+WORLDCUP!BD64</f>
        <v>Egypt</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Canada</v>
      </c>
      <c r="G48" s="9" t="str">
        <f ca="1">+WORLDCUP!BD65</f>
        <v>Saudi Arabia</v>
      </c>
      <c r="H48" s="9" t="str">
        <f ca="1">+WORLDCUP!BD64</f>
        <v>Egypt</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Canada</v>
      </c>
      <c r="F49" s="9" t="str">
        <f ca="1">+WORLDCUP!BD63</f>
        <v>Japan</v>
      </c>
      <c r="G49" s="9" t="str">
        <f ca="1">+WORLDCUP!BD66</f>
        <v>Norway</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Canada</v>
      </c>
      <c r="F50" s="9" t="str">
        <f ca="1">+WORLDCUP!BD63</f>
        <v>Japan</v>
      </c>
      <c r="G50" s="9" t="str">
        <f ca="1">+WORLDCUP!BD66</f>
        <v>Norway</v>
      </c>
      <c r="H50" s="9" t="str">
        <f ca="1">+WORLDCUP!BD64</f>
        <v>Egypt</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Canada</v>
      </c>
      <c r="F51" s="9" t="str">
        <f ca="1">+WORLDCUP!BD63</f>
        <v>Japan</v>
      </c>
      <c r="G51" s="9" t="str">
        <f ca="1">+WORLDCUP!BD65</f>
        <v>Saudi Arabia</v>
      </c>
      <c r="H51" s="9" t="str">
        <f ca="1">+WORLDCUP!BD64</f>
        <v>Egypt</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Canada</v>
      </c>
      <c r="F52" s="9" t="str">
        <f ca="1">+WORLDCUP!BD63</f>
        <v>Japan</v>
      </c>
      <c r="G52" s="9" t="str">
        <f ca="1">+WORLDCUP!BD66</f>
        <v>Norway</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Canada</v>
      </c>
      <c r="F53" s="9" t="str">
        <f ca="1">+WORLDCUP!BD63</f>
        <v>Japan</v>
      </c>
      <c r="G53" s="9" t="str">
        <f ca="1">+WORLDCUP!BD65</f>
        <v>Saudi Arabia</v>
      </c>
      <c r="H53" s="9" t="str">
        <f ca="1">+WORLDCUP!BD64</f>
        <v>Egypt</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Canada</v>
      </c>
      <c r="F54" s="9" t="str">
        <f ca="1">+WORLDCUP!BD63</f>
        <v>Japan</v>
      </c>
      <c r="G54" s="9" t="str">
        <f ca="1">+WORLDCUP!BD65</f>
        <v>Saudi Arabia</v>
      </c>
      <c r="H54" s="9" t="str">
        <f ca="1">+WORLDCUP!BD64</f>
        <v>Egypt</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Canada</v>
      </c>
      <c r="F55" s="9" t="str">
        <f ca="1">+WORLDCUP!BD61</f>
        <v>Paraguay</v>
      </c>
      <c r="G55" s="9" t="str">
        <f ca="1">+WORLDCUP!BD66</f>
        <v>Norway</v>
      </c>
      <c r="H55" s="9" t="str">
        <f ca="1">+WORLDCUP!BD64</f>
        <v>Egypt</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Canada</v>
      </c>
      <c r="F56" s="9" t="str">
        <f ca="1">+WORLDCUP!BD61</f>
        <v>Paraguay</v>
      </c>
      <c r="G56" s="9" t="str">
        <f ca="1">+WORLDCUP!BD66</f>
        <v>Norway</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Egypt</v>
      </c>
      <c r="E57" s="9" t="str">
        <f ca="1">+WORLDCUP!BD59</f>
        <v>Canada</v>
      </c>
      <c r="F57" s="9" t="str">
        <f ca="1">+WORLDCUP!BD61</f>
        <v>Paraguay</v>
      </c>
      <c r="G57" s="9" t="str">
        <f ca="1">+WORLDCUP!BD67</f>
        <v>Algeria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Canada</v>
      </c>
      <c r="F58" s="9" t="str">
        <f ca="1">+WORLDCUP!BD61</f>
        <v>Paraguay</v>
      </c>
      <c r="G58" s="9" t="str">
        <f ca="1">+WORLDCUP!BD67</f>
        <v>Algeria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Canada</v>
      </c>
      <c r="F59" s="9" t="str">
        <f ca="1">+WORLDCUP!BD61</f>
        <v>Paraguay</v>
      </c>
      <c r="G59" s="9" t="str">
        <f ca="1">+WORLDCUP!BD66</f>
        <v>Norway</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Canada</v>
      </c>
      <c r="F60" s="9" t="str">
        <f ca="1">+WORLDCUP!BD61</f>
        <v>Paraguay</v>
      </c>
      <c r="G60" s="9" t="str">
        <f ca="1">+WORLDCUP!BD67</f>
        <v>Algeria</v>
      </c>
      <c r="H60" s="9" t="str">
        <f ca="1">+WORLDCUP!BD63</f>
        <v>Japan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Canada</v>
      </c>
      <c r="F61" s="9" t="str">
        <f ca="1">+WORLDCUP!BD61</f>
        <v>Paraguay</v>
      </c>
      <c r="G61" s="9" t="str">
        <f ca="1">+WORLDCUP!BD67</f>
        <v>Algeria</v>
      </c>
      <c r="H61" s="9" t="str">
        <f ca="1">+WORLDCUP!BD63</f>
        <v>Japan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Canada</v>
      </c>
      <c r="F62" s="9" t="str">
        <f ca="1">+WORLDCUP!BD61</f>
        <v>Paraguay</v>
      </c>
      <c r="G62" s="9" t="str">
        <f ca="1">+WORLDCUP!BD66</f>
        <v>Norway</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Canada</v>
      </c>
      <c r="F63" s="9" t="str">
        <f ca="1">+WORLDCUP!BD61</f>
        <v>Paraguay</v>
      </c>
      <c r="G63" s="9" t="str">
        <f ca="1">+WORLDCUP!BD66</f>
        <v>Norway</v>
      </c>
      <c r="H63" s="9" t="str">
        <f ca="1">+WORLDCUP!BD64</f>
        <v>Egypt</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Canada</v>
      </c>
      <c r="F64" s="9" t="str">
        <f ca="1">+WORLDCUP!BD61</f>
        <v>Paraguay</v>
      </c>
      <c r="G64" s="9" t="str">
        <f ca="1">+WORLDCUP!BD65</f>
        <v>Saudi Arabia</v>
      </c>
      <c r="H64" s="9" t="str">
        <f ca="1">+WORLDCUP!BD64</f>
        <v>Egypt</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Canada</v>
      </c>
      <c r="F65" s="9" t="str">
        <f ca="1">+WORLDCUP!BD61</f>
        <v>Paraguay</v>
      </c>
      <c r="G65" s="9" t="str">
        <f ca="1">+WORLDCUP!BD66</f>
        <v>Norway</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Canada</v>
      </c>
      <c r="F66" s="9" t="str">
        <f ca="1">+WORLDCUP!BD61</f>
        <v>Paraguay</v>
      </c>
      <c r="G66" s="9" t="str">
        <f ca="1">+WORLDCUP!BD65</f>
        <v>Saudi Arabia</v>
      </c>
      <c r="H66" s="9" t="str">
        <f ca="1">+WORLDCUP!BD64</f>
        <v>Egypt</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Canada</v>
      </c>
      <c r="F67" s="9" t="str">
        <f ca="1">+WORLDCUP!BD61</f>
        <v>Paraguay</v>
      </c>
      <c r="G67" s="9" t="str">
        <f ca="1">+WORLDCUP!BD65</f>
        <v>Saudi Arabia</v>
      </c>
      <c r="H67" s="9" t="str">
        <f ca="1">+WORLDCUP!BD64</f>
        <v>Egypt</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Canada</v>
      </c>
      <c r="F68" s="9" t="str">
        <f ca="1">+WORLDCUP!BD61</f>
        <v>Paraguay</v>
      </c>
      <c r="G68" s="9" t="str">
        <f ca="1">+WORLDCUP!BD66</f>
        <v>Norway</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Canada</v>
      </c>
      <c r="F69" s="9" t="str">
        <f ca="1">+WORLDCUP!BD61</f>
        <v>Paraguay</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Canada</v>
      </c>
      <c r="F70" s="9" t="str">
        <f ca="1">+WORLDCUP!BD61</f>
        <v>Paraguay</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Canada</v>
      </c>
      <c r="F71" s="9" t="str">
        <f ca="1">+WORLDCUP!BD61</f>
        <v>Paraguay</v>
      </c>
      <c r="G71" s="9" t="str">
        <f ca="1">+WORLDCUP!BD65</f>
        <v>Saudi Arabia</v>
      </c>
      <c r="H71" s="9" t="str">
        <f ca="1">+WORLDCUP!BD63</f>
        <v>Japan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Canada</v>
      </c>
      <c r="F72" s="9" t="str">
        <f ca="1">+WORLDCUP!BD61</f>
        <v>Paraguay</v>
      </c>
      <c r="G72" s="9" t="str">
        <f ca="1">+WORLDCUP!BD65</f>
        <v>Saudi Arabia</v>
      </c>
      <c r="H72" s="9" t="str">
        <f ca="1">+WORLDCUP!BD63</f>
        <v>Japan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Canada</v>
      </c>
      <c r="F73" s="9" t="str">
        <f ca="1">+WORLDCUP!BD61</f>
        <v>Paraguay</v>
      </c>
      <c r="G73" s="9" t="str">
        <f ca="1">+WORLDCUP!BD67</f>
        <v>Algeria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Canada</v>
      </c>
      <c r="F74" s="9" t="str">
        <f ca="1">+WORLDCUP!BD61</f>
        <v>Paraguay</v>
      </c>
      <c r="G74" s="9" t="str">
        <f ca="1">+WORLDCUP!BD66</f>
        <v>Norway</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Canada</v>
      </c>
      <c r="F75" s="9" t="str">
        <f ca="1">+WORLDCUP!BD61</f>
        <v>Paraguay</v>
      </c>
      <c r="G75" s="9" t="str">
        <f ca="1">+WORLDCUP!BD67</f>
        <v>Algeria</v>
      </c>
      <c r="H75" s="9" t="str">
        <f ca="1">+WORLDCUP!BD63</f>
        <v>Japan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Canada</v>
      </c>
      <c r="F76" s="9" t="str">
        <f ca="1">+WORLDCUP!BD61</f>
        <v>Paraguay</v>
      </c>
      <c r="G76" s="9" t="str">
        <f ca="1">+WORLDCUP!BD67</f>
        <v>Algeria</v>
      </c>
      <c r="H76" s="9" t="str">
        <f ca="1">+WORLDCUP!BD63</f>
        <v>Japan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Canada</v>
      </c>
      <c r="F77" s="9" t="str">
        <f ca="1">+WORLDCUP!BD61</f>
        <v>Paraguay</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Canada</v>
      </c>
      <c r="F78" s="9" t="str">
        <f ca="1">+WORLDCUP!BD61</f>
        <v>Paraguay</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Canada</v>
      </c>
      <c r="F79" s="9" t="str">
        <f ca="1">+WORLDCUP!BD61</f>
        <v>Paraguay</v>
      </c>
      <c r="G79" s="9" t="str">
        <f ca="1">+WORLDCUP!BD67</f>
        <v>Algeria</v>
      </c>
      <c r="H79" s="9" t="str">
        <f ca="1">+WORLDCUP!BD63</f>
        <v>Japan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Canada</v>
      </c>
      <c r="F80" s="9" t="str">
        <f ca="1">+WORLDCUP!BD61</f>
        <v>Paraguay</v>
      </c>
      <c r="G80" s="9" t="str">
        <f ca="1">+WORLDCUP!BD65</f>
        <v>Saudi Arabia</v>
      </c>
      <c r="H80" s="9" t="str">
        <f ca="1">+WORLDCUP!BD63</f>
        <v>Japan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Canada</v>
      </c>
      <c r="F81" s="9" t="str">
        <f ca="1">+WORLDCUP!BD61</f>
        <v>Paraguay</v>
      </c>
      <c r="G81" s="9" t="str">
        <f ca="1">+WORLDCUP!BD65</f>
        <v>Saudi Arabia</v>
      </c>
      <c r="H81" s="9" t="str">
        <f ca="1">+WORLDCUP!BD63</f>
        <v>Japan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Canada</v>
      </c>
      <c r="F82" s="9" t="str">
        <f ca="1">+WORLDCUP!BD61</f>
        <v>Paraguay</v>
      </c>
      <c r="G82" s="9" t="str">
        <f ca="1">+WORLDCUP!BD67</f>
        <v>Algeria</v>
      </c>
      <c r="H82" s="9" t="str">
        <f ca="1">+WORLDCUP!BD63</f>
        <v>Japan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Canada</v>
      </c>
      <c r="F83" s="9" t="str">
        <f ca="1">+WORLDCUP!BD60</f>
        <v>Scotland</v>
      </c>
      <c r="G83" s="9" t="str">
        <f ca="1">+WORLDCUP!BD66</f>
        <v>Norway</v>
      </c>
      <c r="H83" s="9" t="str">
        <f ca="1">+WORLDCUP!BD64</f>
        <v>Egypt</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Canada</v>
      </c>
      <c r="F84" s="9" t="str">
        <f ca="1">+WORLDCUP!BD60</f>
        <v>Scotland</v>
      </c>
      <c r="G84" s="9" t="str">
        <f ca="1">+WORLDCUP!BD66</f>
        <v>Norway</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Egypt</v>
      </c>
      <c r="E85" s="9" t="str">
        <f ca="1">+WORLDCUP!BD59</f>
        <v>Canada</v>
      </c>
      <c r="F85" s="9" t="str">
        <f ca="1">+WORLDCUP!BD60</f>
        <v>Scotland</v>
      </c>
      <c r="G85" s="9" t="str">
        <f ca="1">+WORLDCUP!BD67</f>
        <v>Algeria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Canada</v>
      </c>
      <c r="F86" s="9" t="str">
        <f ca="1">+WORLDCUP!BD60</f>
        <v>Scotland</v>
      </c>
      <c r="G86" s="9" t="str">
        <f ca="1">+WORLDCUP!BD67</f>
        <v>Algeria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Canada</v>
      </c>
      <c r="F87" s="9" t="str">
        <f ca="1">+WORLDCUP!BD60</f>
        <v>Scotland</v>
      </c>
      <c r="G87" s="9" t="str">
        <f ca="1">+WORLDCUP!BD66</f>
        <v>Norway</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Canada</v>
      </c>
      <c r="F88" s="9" t="str">
        <f ca="1">+WORLDCUP!BD60</f>
        <v>Scotland</v>
      </c>
      <c r="G88" s="9" t="str">
        <f ca="1">+WORLDCUP!BD67</f>
        <v>Algeria</v>
      </c>
      <c r="H88" s="9" t="str">
        <f ca="1">+WORLDCUP!BD63</f>
        <v>Japan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Canada</v>
      </c>
      <c r="F89" s="9" t="str">
        <f ca="1">+WORLDCUP!BD60</f>
        <v>Scotland</v>
      </c>
      <c r="G89" s="9" t="str">
        <f ca="1">+WORLDCUP!BD67</f>
        <v>Algeria</v>
      </c>
      <c r="H89" s="9" t="str">
        <f ca="1">+WORLDCUP!BD63</f>
        <v>Japan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Canada</v>
      </c>
      <c r="F90" s="9" t="str">
        <f ca="1">+WORLDCUP!BD60</f>
        <v>Scotland</v>
      </c>
      <c r="G90" s="9" t="str">
        <f ca="1">+WORLDCUP!BD66</f>
        <v>Norway</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Canada</v>
      </c>
      <c r="F91" s="9" t="str">
        <f ca="1">+WORLDCUP!BD60</f>
        <v>Scotland</v>
      </c>
      <c r="G91" s="9" t="str">
        <f ca="1">+WORLDCUP!BD66</f>
        <v>Norway</v>
      </c>
      <c r="H91" s="9" t="str">
        <f ca="1">+WORLDCUP!BD64</f>
        <v>Egypt</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Canada</v>
      </c>
      <c r="F92" s="9" t="str">
        <f ca="1">+WORLDCUP!BD60</f>
        <v>Scotland</v>
      </c>
      <c r="G92" s="9" t="str">
        <f ca="1">+WORLDCUP!BD65</f>
        <v>Saudi Arabia</v>
      </c>
      <c r="H92" s="9" t="str">
        <f ca="1">+WORLDCUP!BD64</f>
        <v>Egypt</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Canada</v>
      </c>
      <c r="F93" s="9" t="str">
        <f ca="1">+WORLDCUP!BD60</f>
        <v>Scotland</v>
      </c>
      <c r="G93" s="9" t="str">
        <f ca="1">+WORLDCUP!BD66</f>
        <v>Norway</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Canada</v>
      </c>
      <c r="F94" s="9" t="str">
        <f ca="1">+WORLDCUP!BD60</f>
        <v>Scotland</v>
      </c>
      <c r="G94" s="9" t="str">
        <f ca="1">+WORLDCUP!BD65</f>
        <v>Saudi Arabia</v>
      </c>
      <c r="H94" s="9" t="str">
        <f ca="1">+WORLDCUP!BD64</f>
        <v>Egypt</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Canada</v>
      </c>
      <c r="F95" s="9" t="str">
        <f ca="1">+WORLDCUP!BD60</f>
        <v>Scotland</v>
      </c>
      <c r="G95" s="9" t="str">
        <f ca="1">+WORLDCUP!BD65</f>
        <v>Saudi Arabia</v>
      </c>
      <c r="H95" s="9" t="str">
        <f ca="1">+WORLDCUP!BD64</f>
        <v>Egypt</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Canada</v>
      </c>
      <c r="F96" s="9" t="str">
        <f ca="1">+WORLDCUP!BD60</f>
        <v>Scotland</v>
      </c>
      <c r="G96" s="9" t="str">
        <f ca="1">+WORLDCUP!BD66</f>
        <v>Norway</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Canada</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Canada</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Canada</v>
      </c>
      <c r="F99" s="9" t="str">
        <f ca="1">+WORLDCUP!BD60</f>
        <v>Scotland</v>
      </c>
      <c r="G99" s="9" t="str">
        <f ca="1">+WORLDCUP!BD65</f>
        <v>Saudi Arabia</v>
      </c>
      <c r="H99" s="9" t="str">
        <f ca="1">+WORLDCUP!BD63</f>
        <v>Japan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Canada</v>
      </c>
      <c r="F100" s="9" t="str">
        <f ca="1">+WORLDCUP!BD60</f>
        <v>Scotland</v>
      </c>
      <c r="G100" s="9" t="str">
        <f ca="1">+WORLDCUP!BD65</f>
        <v>Saudi Arabia</v>
      </c>
      <c r="H100" s="9" t="str">
        <f ca="1">+WORLDCUP!BD63</f>
        <v>Japan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Canada</v>
      </c>
      <c r="F101" s="9" t="str">
        <f ca="1">+WORLDCUP!BD60</f>
        <v>Scotland</v>
      </c>
      <c r="G101" s="9" t="str">
        <f ca="1">+WORLDCUP!BD67</f>
        <v>Algeria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Canada</v>
      </c>
      <c r="F102" s="9" t="str">
        <f ca="1">+WORLDCUP!BD60</f>
        <v>Scotland</v>
      </c>
      <c r="G102" s="9" t="str">
        <f ca="1">+WORLDCUP!BD66</f>
        <v>Norway</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Canada</v>
      </c>
      <c r="F103" s="9" t="str">
        <f ca="1">+WORLDCUP!BD60</f>
        <v>Scotland</v>
      </c>
      <c r="G103" s="9" t="str">
        <f ca="1">+WORLDCUP!BD67</f>
        <v>Algeria</v>
      </c>
      <c r="H103" s="9" t="str">
        <f ca="1">+WORLDCUP!BD63</f>
        <v>Japan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Canada</v>
      </c>
      <c r="F104" s="9" t="str">
        <f ca="1">+WORLDCUP!BD60</f>
        <v>Scotland</v>
      </c>
      <c r="G104" s="9" t="str">
        <f ca="1">+WORLDCUP!BD67</f>
        <v>Algeria</v>
      </c>
      <c r="H104" s="9" t="str">
        <f ca="1">+WORLDCUP!BD63</f>
        <v>Japan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Canada</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Canada</v>
      </c>
      <c r="F106" s="9" t="str">
        <f ca="1">+WORLDCUP!BD60</f>
        <v>Scotland</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Canada</v>
      </c>
      <c r="F107" s="9" t="str">
        <f ca="1">+WORLDCUP!BD60</f>
        <v>Scotland</v>
      </c>
      <c r="G107" s="9" t="str">
        <f ca="1">+WORLDCUP!BD67</f>
        <v>Algeria</v>
      </c>
      <c r="H107" s="9" t="str">
        <f ca="1">+WORLDCUP!BD63</f>
        <v>Japan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Canada</v>
      </c>
      <c r="F108" s="9" t="str">
        <f ca="1">+WORLDCUP!BD60</f>
        <v>Scotland</v>
      </c>
      <c r="G108" s="9" t="str">
        <f ca="1">+WORLDCUP!BD65</f>
        <v>Saudi Arabia</v>
      </c>
      <c r="H108" s="9" t="str">
        <f ca="1">+WORLDCUP!BD63</f>
        <v>Japan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Canada</v>
      </c>
      <c r="F109" s="9" t="str">
        <f ca="1">+WORLDCUP!BD60</f>
        <v>Scotland</v>
      </c>
      <c r="G109" s="9" t="str">
        <f ca="1">+WORLDCUP!BD65</f>
        <v>Saudi Arabia</v>
      </c>
      <c r="H109" s="9" t="str">
        <f ca="1">+WORLDCUP!BD63</f>
        <v>Japan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Canada</v>
      </c>
      <c r="F110" s="9" t="str">
        <f ca="1">+WORLDCUP!BD60</f>
        <v>Scotland</v>
      </c>
      <c r="G110" s="9" t="str">
        <f ca="1">+WORLDCUP!BD67</f>
        <v>Algeria</v>
      </c>
      <c r="H110" s="9" t="str">
        <f ca="1">+WORLDCUP!BD63</f>
        <v>Japan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Canada</v>
      </c>
      <c r="F111" s="9" t="str">
        <f ca="1">+WORLDCUP!BD60</f>
        <v>Scotland</v>
      </c>
      <c r="G111" s="9" t="str">
        <f ca="1">+WORLDCUP!BD66</f>
        <v>Norway</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Egypt</v>
      </c>
      <c r="E112" s="9" t="str">
        <f ca="1">+WORLDCUP!BD59</f>
        <v>Canada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Canada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Canada</v>
      </c>
      <c r="F114" s="9" t="str">
        <f ca="1">+WORLDCUP!BD60</f>
        <v>Scotland</v>
      </c>
      <c r="G114" s="9" t="str">
        <f ca="1">+WORLDCUP!BD66</f>
        <v>Norway</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Canada</v>
      </c>
      <c r="F115" s="9" t="str">
        <f ca="1">+WORLDCUP!BD60</f>
        <v>Scotland</v>
      </c>
      <c r="G115" s="9" t="str">
        <f ca="1">+WORLDCUP!BD67</f>
        <v>Algeria</v>
      </c>
      <c r="H115" s="9" t="str">
        <f ca="1">+WORLDCUP!BD61</f>
        <v>Paraguay</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Canada</v>
      </c>
      <c r="F116" s="9" t="str">
        <f ca="1">+WORLDCUP!BD60</f>
        <v>Scotland</v>
      </c>
      <c r="G116" s="9" t="str">
        <f ca="1">+WORLDCUP!BD67</f>
        <v>Algeria</v>
      </c>
      <c r="H116" s="9" t="str">
        <f ca="1">+WORLDCUP!BD61</f>
        <v>Paraguay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Paraguay</v>
      </c>
      <c r="G117" s="9" t="str">
        <f ca="1">+WORLDCUP!BD66</f>
        <v>Norway</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Paraguay</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Canada</v>
      </c>
      <c r="F119" s="9" t="str">
        <f ca="1">+WORLDCUP!BD61</f>
        <v>Paraguay</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Paraguay</v>
      </c>
      <c r="G120" s="9" t="str">
        <f ca="1">+WORLDCUP!BD65</f>
        <v>Saudi Arabia</v>
      </c>
      <c r="H120" s="9" t="str">
        <f ca="1">+WORLDCUP!BD63</f>
        <v>Japan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Paraguay</v>
      </c>
      <c r="G121" s="9" t="str">
        <f ca="1">+WORLDCUP!BD65</f>
        <v>Saudi Arabia</v>
      </c>
      <c r="H121" s="9" t="str">
        <f ca="1">+WORLDCUP!BD63</f>
        <v>Japan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Canada</v>
      </c>
      <c r="F122" s="9" t="str">
        <f ca="1">+WORLDCUP!BD61</f>
        <v>Paraguay</v>
      </c>
      <c r="G122" s="9" t="str">
        <f ca="1">+WORLDCUP!BD67</f>
        <v>Algeria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Canada</v>
      </c>
      <c r="F123" s="9" t="str">
        <f ca="1">+WORLDCUP!BD61</f>
        <v>Paraguay</v>
      </c>
      <c r="G123" s="9" t="str">
        <f ca="1">+WORLDCUP!BD66</f>
        <v>Norway</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Canada</v>
      </c>
      <c r="F124" s="9" t="str">
        <f ca="1">+WORLDCUP!BD61</f>
        <v>Paraguay</v>
      </c>
      <c r="G124" s="9" t="str">
        <f ca="1">+WORLDCUP!BD67</f>
        <v>Algeria</v>
      </c>
      <c r="H124" s="9" t="str">
        <f ca="1">+WORLDCUP!BD63</f>
        <v>Japan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Canada</v>
      </c>
      <c r="F125" s="9" t="str">
        <f ca="1">+WORLDCUP!BD61</f>
        <v>Paraguay</v>
      </c>
      <c r="G125" s="9" t="str">
        <f ca="1">+WORLDCUP!BD67</f>
        <v>Algeria</v>
      </c>
      <c r="H125" s="9" t="str">
        <f ca="1">+WORLDCUP!BD63</f>
        <v>Japan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Canada</v>
      </c>
      <c r="F126" s="9" t="str">
        <f ca="1">+WORLDCUP!BD61</f>
        <v>Paraguay</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Canada</v>
      </c>
      <c r="F127" s="9" t="str">
        <f ca="1">+WORLDCUP!BD61</f>
        <v>Paraguay</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Canada</v>
      </c>
      <c r="F128" s="9" t="str">
        <f ca="1">+WORLDCUP!BD60</f>
        <v>Scotland</v>
      </c>
      <c r="G128" s="9" t="str">
        <f ca="1">+WORLDCUP!BD67</f>
        <v>Algeria</v>
      </c>
      <c r="H128" s="9" t="str">
        <f ca="1">+WORLDCUP!BD63</f>
        <v>Japan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Canada</v>
      </c>
      <c r="F129" s="9" t="str">
        <f ca="1">+WORLDCUP!BD61</f>
        <v>Paraguay</v>
      </c>
      <c r="G129" s="9" t="str">
        <f ca="1">+WORLDCUP!BD65</f>
        <v>Saudi Arabia</v>
      </c>
      <c r="H129" s="9" t="str">
        <f ca="1">+WORLDCUP!BD63</f>
        <v>Japan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Canada</v>
      </c>
      <c r="F130" s="9" t="str">
        <f ca="1">+WORLDCUP!BD61</f>
        <v>Paraguay</v>
      </c>
      <c r="G130" s="9" t="str">
        <f ca="1">+WORLDCUP!BD65</f>
        <v>Saudi Arabia</v>
      </c>
      <c r="H130" s="9" t="str">
        <f ca="1">+WORLDCUP!BD63</f>
        <v>Japan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Canada</v>
      </c>
      <c r="F131" s="9" t="str">
        <f ca="1">+WORLDCUP!BD60</f>
        <v>Scotland</v>
      </c>
      <c r="G131" s="9" t="str">
        <f ca="1">+WORLDCUP!BD67</f>
        <v>Algeria</v>
      </c>
      <c r="H131" s="9" t="str">
        <f ca="1">+WORLDCUP!BD63</f>
        <v>Japan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Canada</v>
      </c>
      <c r="F132" s="9" t="str">
        <f ca="1">+WORLDCUP!BD60</f>
        <v>Scotland</v>
      </c>
      <c r="G132" s="9" t="str">
        <f ca="1">+WORLDCUP!BD66</f>
        <v>Norway</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Canada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Canada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Canada</v>
      </c>
      <c r="F135" s="9" t="str">
        <f ca="1">+WORLDCUP!BD60</f>
        <v>Scotland</v>
      </c>
      <c r="G135" s="9" t="str">
        <f ca="1">+WORLDCUP!BD65</f>
        <v>Saudi Arabia</v>
      </c>
      <c r="H135" s="9" t="str">
        <f ca="1">+WORLDCUP!BD61</f>
        <v>Paraguay</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Canada</v>
      </c>
      <c r="F136" s="9" t="str">
        <f ca="1">+WORLDCUP!BD60</f>
        <v>Scotland</v>
      </c>
      <c r="G136" s="9" t="str">
        <f ca="1">+WORLDCUP!BD65</f>
        <v>Saudi Arabia</v>
      </c>
      <c r="H136" s="9" t="str">
        <f ca="1">+WORLDCUP!BD61</f>
        <v>Paraguay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Canada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Canada</v>
      </c>
      <c r="F138" s="9" t="str">
        <f ca="1">+WORLDCUP!BD60</f>
        <v>Scotland</v>
      </c>
      <c r="G138" s="9" t="str">
        <f ca="1">+WORLDCUP!BD66</f>
        <v>Norway</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Canada</v>
      </c>
      <c r="F139" s="9" t="str">
        <f ca="1">+WORLDCUP!BD60</f>
        <v>Scotland</v>
      </c>
      <c r="G139" s="9" t="str">
        <f ca="1">+WORLDCUP!BD67</f>
        <v>Algeria</v>
      </c>
      <c r="H139" s="9" t="str">
        <f ca="1">+WORLDCUP!BD61</f>
        <v>Paraguay</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Canada</v>
      </c>
      <c r="F140" s="9" t="str">
        <f ca="1">+WORLDCUP!BD60</f>
        <v>Scotland</v>
      </c>
      <c r="G140" s="9" t="str">
        <f ca="1">+WORLDCUP!BD67</f>
        <v>Algeria</v>
      </c>
      <c r="H140" s="9" t="str">
        <f ca="1">+WORLDCUP!BD61</f>
        <v>Paraguay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Canada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Canada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Canada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Canada</v>
      </c>
      <c r="F144" s="9" t="str">
        <f ca="1">+WORLDCUP!BD60</f>
        <v>Scotland</v>
      </c>
      <c r="G144" s="9" t="str">
        <f ca="1">+WORLDCUP!BD65</f>
        <v>Saudi Arabia</v>
      </c>
      <c r="H144" s="9" t="str">
        <f ca="1">+WORLDCUP!BD61</f>
        <v>Paraguay</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Canada</v>
      </c>
      <c r="F145" s="9" t="str">
        <f ca="1">+WORLDCUP!BD60</f>
        <v>Scotland</v>
      </c>
      <c r="G145" s="9" t="str">
        <f ca="1">+WORLDCUP!BD65</f>
        <v>Saudi Arabia</v>
      </c>
      <c r="H145" s="9" t="str">
        <f ca="1">+WORLDCUP!BD61</f>
        <v>Paraguay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Canada</v>
      </c>
      <c r="F146" s="9" t="str">
        <f ca="1">+WORLDCUP!BD60</f>
        <v>Scotland</v>
      </c>
      <c r="G146" s="9" t="str">
        <f ca="1">+WORLDCUP!BD67</f>
        <v>Algeria</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Paraguay</v>
      </c>
      <c r="G147" s="9" t="str">
        <f ca="1">+WORLDCUP!BD62</f>
        <v>Ivory Coast</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Canada</v>
      </c>
      <c r="F148" s="9" t="str">
        <f ca="1">+WORLDCUP!BD61</f>
        <v>Paraguay</v>
      </c>
      <c r="G148" s="9" t="str">
        <f ca="1">+WORLDCUP!BD66</f>
        <v>Norway</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Paraguay</v>
      </c>
      <c r="G149" s="9" t="str">
        <f ca="1">+WORLDCUP!BD62</f>
        <v>Ivory Coast</v>
      </c>
      <c r="H149" s="9" t="str">
        <f ca="1">+WORLDCUP!BD63</f>
        <v>Japan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Paraguay</v>
      </c>
      <c r="G150" s="9" t="str">
        <f ca="1">+WORLDCUP!BD62</f>
        <v>Ivory Coast</v>
      </c>
      <c r="H150" s="9" t="str">
        <f ca="1">+WORLDCUP!BD63</f>
        <v>Japan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Canada</v>
      </c>
      <c r="F151" s="9" t="str">
        <f ca="1">+WORLDCUP!BD61</f>
        <v>Paraguay</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Paraguay</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Paraguay</v>
      </c>
      <c r="G153" s="9" t="str">
        <f ca="1">+WORLDCUP!BD65</f>
        <v>Saudi Arabia</v>
      </c>
      <c r="H153" s="9" t="str">
        <f ca="1">+WORLDCUP!BD63</f>
        <v>Japan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Canada</v>
      </c>
      <c r="F154" s="9" t="str">
        <f ca="1">+WORLDCUP!BD61</f>
        <v>Paraguay</v>
      </c>
      <c r="G154" s="9" t="str">
        <f ca="1">+WORLDCUP!BD65</f>
        <v>Saudi Arabia</v>
      </c>
      <c r="H154" s="9" t="str">
        <f ca="1">+WORLDCUP!BD63</f>
        <v>Japan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Canada</v>
      </c>
      <c r="F155" s="9" t="str">
        <f ca="1">+WORLDCUP!BD61</f>
        <v>Paraguay</v>
      </c>
      <c r="G155" s="9" t="str">
        <f ca="1">+WORLDCUP!BD65</f>
        <v>Saudi Arabia</v>
      </c>
      <c r="H155" s="9" t="str">
        <f ca="1">+WORLDCUP!BD63</f>
        <v>Japan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Paraguay</v>
      </c>
      <c r="G156" s="9" t="str">
        <f ca="1">+WORLDCUP!BD65</f>
        <v>Saudi Arabia</v>
      </c>
      <c r="H156" s="9" t="str">
        <f ca="1">+WORLDCUP!BD63</f>
        <v>Japan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Canada</v>
      </c>
      <c r="F157" s="9" t="str">
        <f ca="1">+WORLDCUP!BD61</f>
        <v>Paraguay</v>
      </c>
      <c r="G157" s="9" t="str">
        <f ca="1">+WORLDCUP!BD62</f>
        <v>Ivory Coast</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Canada</v>
      </c>
      <c r="F158" s="9" t="str">
        <f ca="1">+WORLDCUP!BD61</f>
        <v>Paraguay</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Canada</v>
      </c>
      <c r="F159" s="9" t="str">
        <f ca="1">+WORLDCUP!BD61</f>
        <v>Paraguay</v>
      </c>
      <c r="G159" s="9" t="str">
        <f ca="1">+WORLDCUP!BD67</f>
        <v>Algeria</v>
      </c>
      <c r="H159" s="9" t="str">
        <f ca="1">+WORLDCUP!BD63</f>
        <v>Japan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Canada</v>
      </c>
      <c r="F160" s="9" t="str">
        <f ca="1">+WORLDCUP!BD61</f>
        <v>Paraguay</v>
      </c>
      <c r="G160" s="9" t="str">
        <f ca="1">+WORLDCUP!BD62</f>
        <v>Ivory Coast</v>
      </c>
      <c r="H160" s="9" t="str">
        <f ca="1">+WORLDCUP!BD63</f>
        <v>Japan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Canada</v>
      </c>
      <c r="F161" s="9" t="str">
        <f ca="1">+WORLDCUP!BD61</f>
        <v>Paraguay</v>
      </c>
      <c r="G161" s="9" t="str">
        <f ca="1">+WORLDCUP!BD62</f>
        <v>Ivory Coast</v>
      </c>
      <c r="H161" s="9" t="str">
        <f ca="1">+WORLDCUP!BD63</f>
        <v>Japan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1</v>
      </c>
      <c r="C162" s="9" t="str">
        <f ca="1">+WORLDCUP!BD60</f>
        <v>Scotland</v>
      </c>
      <c r="D162" s="9" t="str">
        <f ca="1">+WORLDCUP!BD64</f>
        <v>Egypt</v>
      </c>
      <c r="E162" s="9" t="str">
        <f ca="1">+WORLDCUP!BD59</f>
        <v>Canada</v>
      </c>
      <c r="F162" s="9" t="str">
        <f ca="1">+WORLDCUP!BD61</f>
        <v>Paraguay</v>
      </c>
      <c r="G162" s="9" t="str">
        <f ca="1">+WORLDCUP!BD67</f>
        <v>Algeria</v>
      </c>
      <c r="H162" s="9" t="str">
        <f ca="1">+WORLDCUP!BD63</f>
        <v>Japan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Canada</v>
      </c>
      <c r="F163" s="9" t="str">
        <f ca="1">+WORLDCUP!BD61</f>
        <v>Paraguay</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Canada</v>
      </c>
      <c r="F164" s="9" t="str">
        <f ca="1">+WORLDCUP!BD61</f>
        <v>Paraguay</v>
      </c>
      <c r="G164" s="9" t="str">
        <f ca="1">+WORLDCUP!BD65</f>
        <v>Saudi Arabia</v>
      </c>
      <c r="H164" s="9" t="str">
        <f ca="1">+WORLDCUP!BD63</f>
        <v>Japan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Canada</v>
      </c>
      <c r="F165" s="9" t="str">
        <f ca="1">+WORLDCUP!BD60</f>
        <v>Scotland</v>
      </c>
      <c r="G165" s="9" t="str">
        <f ca="1">+WORLDCUP!BD67</f>
        <v>Algeria</v>
      </c>
      <c r="H165" s="9" t="str">
        <f ca="1">+WORLDCUP!BD63</f>
        <v>Japan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Canada</v>
      </c>
      <c r="F166" s="9" t="str">
        <f ca="1">+WORLDCUP!BD61</f>
        <v>Paraguay</v>
      </c>
      <c r="G166" s="9" t="str">
        <f ca="1">+WORLDCUP!BD65</f>
        <v>Saudi Arabia</v>
      </c>
      <c r="H166" s="9" t="str">
        <f ca="1">+WORLDCUP!BD63</f>
        <v>Japan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Japan</v>
      </c>
      <c r="G167" s="9" t="str">
        <f ca="1">+WORLDCUP!BD58</f>
        <v>South Korea</v>
      </c>
      <c r="H167" s="9" t="str">
        <f ca="1">+WORLDCUP!BD64</f>
        <v>Egypt</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Saudi Arabia</v>
      </c>
      <c r="H168" s="9" t="str">
        <f ca="1">+WORLDCUP!BD64</f>
        <v>Egypt</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Japan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Japan</v>
      </c>
      <c r="G170" s="9" t="str">
        <f ca="1">+WORLDCUP!BD58</f>
        <v>South Korea</v>
      </c>
      <c r="H170" s="9" t="str">
        <f ca="1">+WORLDCUP!BD64</f>
        <v>Egypt</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Algeria</v>
      </c>
      <c r="F171" s="9" t="str">
        <f ca="1">+WORLDCUP!BD63</f>
        <v>Japan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Norway</v>
      </c>
      <c r="F172" s="9" t="str">
        <f ca="1">+WORLDCUP!BD63</f>
        <v>Japan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Algeria</v>
      </c>
      <c r="F173" s="9" t="str">
        <f ca="1">+WORLDCUP!BD63</f>
        <v>Japan</v>
      </c>
      <c r="G173" s="9" t="str">
        <f ca="1">+WORLDCUP!BD58</f>
        <v>South Korea</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Algeria</v>
      </c>
      <c r="F174" s="9" t="str">
        <f ca="1">+WORLDCUP!BD63</f>
        <v>Japan</v>
      </c>
      <c r="G174" s="9" t="str">
        <f ca="1">+WORLDCUP!BD58</f>
        <v>South Korea</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Paraguay</v>
      </c>
      <c r="G175" s="9" t="str">
        <f ca="1">+WORLDCUP!BD58</f>
        <v>South Korea</v>
      </c>
      <c r="H175" s="9" t="str">
        <f ca="1">+WORLDCUP!BD64</f>
        <v>Egypt</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Paraguay</v>
      </c>
      <c r="G176" s="9" t="str">
        <f ca="1">+WORLDCUP!BD58</f>
        <v>South Korea</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Egypt</v>
      </c>
      <c r="E177" s="9" t="str">
        <f ca="1">+WORLDCUP!BD67</f>
        <v>Algeria</v>
      </c>
      <c r="F177" s="9" t="str">
        <f ca="1">+WORLDCUP!BD61</f>
        <v>Paraguay</v>
      </c>
      <c r="G177" s="9" t="str">
        <f ca="1">+WORLDCUP!BD58</f>
        <v>South Korea</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Paraguay</v>
      </c>
      <c r="G178" s="9" t="str">
        <f ca="1">+WORLDCUP!BD58</f>
        <v>South Korea</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Norway</v>
      </c>
      <c r="F179" s="9" t="str">
        <f ca="1">+WORLDCUP!BD61</f>
        <v>Paraguay</v>
      </c>
      <c r="G179" s="9" t="str">
        <f ca="1">+WORLDCUP!BD58</f>
        <v>South Korea</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Paraguay</v>
      </c>
      <c r="G180" s="9" t="str">
        <f ca="1">+WORLDCUP!BD58</f>
        <v>South Korea</v>
      </c>
      <c r="H180" s="9" t="str">
        <f ca="1">+WORLDCUP!BD63</f>
        <v>Japan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Paraguay</v>
      </c>
      <c r="G181" s="9" t="str">
        <f ca="1">+WORLDCUP!BD58</f>
        <v>South Korea</v>
      </c>
      <c r="H181" s="9" t="str">
        <f ca="1">+WORLDCUP!BD63</f>
        <v>Japan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Paraguay</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Paraguay</v>
      </c>
      <c r="G183" s="9" t="str">
        <f ca="1">+WORLDCUP!BD58</f>
        <v>South Korea</v>
      </c>
      <c r="H183" s="9" t="str">
        <f ca="1">+WORLDCUP!BD64</f>
        <v>Egypt</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Norway</v>
      </c>
      <c r="F185" s="9" t="str">
        <f ca="1">+WORLDCUP!BD61</f>
        <v>Paraguay</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Algeria</v>
      </c>
      <c r="F187" s="9" t="str">
        <f ca="1">+WORLDCUP!BD61</f>
        <v>Paraguay</v>
      </c>
      <c r="G187" s="9" t="str">
        <f ca="1">+WORLDCUP!BD58</f>
        <v>South Korea</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Paraguay</v>
      </c>
      <c r="G188" s="9" t="str">
        <f ca="1">+WORLDCUP!BD58</f>
        <v>South Korea</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Paraguay</v>
      </c>
      <c r="G190" s="9" t="str">
        <f ca="1">+WORLDCUP!BD58</f>
        <v>South Korea</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Japan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Japan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Algeria</v>
      </c>
      <c r="F193" s="9" t="str">
        <f ca="1">+WORLDCUP!BD61</f>
        <v>Paraguay</v>
      </c>
      <c r="G193" s="9" t="str">
        <f ca="1">+WORLDCUP!BD58</f>
        <v>South Korea</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Norway</v>
      </c>
      <c r="F194" s="9" t="str">
        <f ca="1">+WORLDCUP!BD61</f>
        <v>Paraguay</v>
      </c>
      <c r="G194" s="9" t="str">
        <f ca="1">+WORLDCUP!BD58</f>
        <v>South Korea</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Algeria</v>
      </c>
      <c r="F195" s="9" t="str">
        <f ca="1">+WORLDCUP!BD61</f>
        <v>Paraguay</v>
      </c>
      <c r="G195" s="9" t="str">
        <f ca="1">+WORLDCUP!BD58</f>
        <v>South Korea</v>
      </c>
      <c r="H195" s="9" t="str">
        <f ca="1">+WORLDCUP!BD63</f>
        <v>Japan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Algeria</v>
      </c>
      <c r="F196" s="9" t="str">
        <f ca="1">+WORLDCUP!BD61</f>
        <v>Paraguay</v>
      </c>
      <c r="G196" s="9" t="str">
        <f ca="1">+WORLDCUP!BD58</f>
        <v>South Korea</v>
      </c>
      <c r="H196" s="9" t="str">
        <f ca="1">+WORLDCUP!BD63</f>
        <v>Japan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Paraguay</v>
      </c>
      <c r="G197" s="9" t="str">
        <f ca="1">+WORLDCUP!BD58</f>
        <v>South Korea</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Paraguay</v>
      </c>
      <c r="G198" s="9" t="str">
        <f ca="1">+WORLDCUP!BD58</f>
        <v>South Korea</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Paraguay</v>
      </c>
      <c r="G199" s="9" t="str">
        <f ca="1">+WORLDCUP!BD58</f>
        <v>South Korea</v>
      </c>
      <c r="H199" s="9" t="str">
        <f ca="1">+WORLDCUP!BD63</f>
        <v>Japan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Paraguay</v>
      </c>
      <c r="G200" s="9" t="str">
        <f ca="1">+WORLDCUP!BD58</f>
        <v>South Korea</v>
      </c>
      <c r="H200" s="9" t="str">
        <f ca="1">+WORLDCUP!BD63</f>
        <v>Japan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Paraguay</v>
      </c>
      <c r="G201" s="9" t="str">
        <f ca="1">+WORLDCUP!BD58</f>
        <v>South Korea</v>
      </c>
      <c r="H201" s="9" t="str">
        <f ca="1">+WORLDCUP!BD63</f>
        <v>Japan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Paraguay</v>
      </c>
      <c r="G202" s="9" t="str">
        <f ca="1">+WORLDCUP!BD58</f>
        <v>South Korea</v>
      </c>
      <c r="H202" s="9" t="str">
        <f ca="1">+WORLDCUP!BD63</f>
        <v>Japan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Egypt</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Egypt</v>
      </c>
      <c r="E205" s="9" t="str">
        <f ca="1">+WORLDCUP!BD67</f>
        <v>Algeria</v>
      </c>
      <c r="F205" s="9" t="str">
        <f ca="1">+WORLDCUP!BD60</f>
        <v>Scotland</v>
      </c>
      <c r="G205" s="9" t="str">
        <f ca="1">+WORLDCUP!BD58</f>
        <v>South Korea</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Norway</v>
      </c>
      <c r="F207" s="9" t="str">
        <f ca="1">+WORLDCUP!BD60</f>
        <v>Scotland</v>
      </c>
      <c r="G207" s="9" t="str">
        <f ca="1">+WORLDCUP!BD58</f>
        <v>South Korea</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Japan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Japan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Egypt</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South Korea</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Japan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Japan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Norway</v>
      </c>
      <c r="F222" s="9" t="str">
        <f ca="1">+WORLDCUP!BD60</f>
        <v>Scotland</v>
      </c>
      <c r="G222" s="9" t="str">
        <f ca="1">+WORLDCUP!BD58</f>
        <v>South Korea</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Japan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Japan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Japan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Japan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Japan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Japan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Egypt</v>
      </c>
      <c r="E232" s="9" t="str">
        <f ca="1">+WORLDCUP!BD67</f>
        <v>Algeria</v>
      </c>
      <c r="F232" s="9" t="str">
        <f ca="1">+WORLDCUP!BD60</f>
        <v>Scotland</v>
      </c>
      <c r="G232" s="9" t="str">
        <f ca="1">+WORLDCUP!BD58</f>
        <v>South Korea</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Norway</v>
      </c>
      <c r="F234" s="9" t="str">
        <f ca="1">+WORLDCUP!BD60</f>
        <v>Scotland</v>
      </c>
      <c r="G234" s="9" t="str">
        <f ca="1">+WORLDCUP!BD58</f>
        <v>South Korea</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Paraguay</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Paraguay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South Korea</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South Korea</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Norway</v>
      </c>
      <c r="F239" s="9" t="str">
        <f ca="1">+WORLDCUP!BD60</f>
        <v>Scotland</v>
      </c>
      <c r="G239" s="9" t="str">
        <f ca="1">+WORLDCUP!BD58</f>
        <v>South Korea</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South Korea</v>
      </c>
      <c r="H240" s="9" t="str">
        <f ca="1">+WORLDCUP!BD61</f>
        <v>Paraguay</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South Korea</v>
      </c>
      <c r="H241" s="9" t="str">
        <f ca="1">+WORLDCUP!BD61</f>
        <v>Paraguay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Paraguay</v>
      </c>
      <c r="G242" s="9" t="str">
        <f ca="1">+WORLDCUP!BD58</f>
        <v>South Korea</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Norway</v>
      </c>
      <c r="F243" s="9" t="str">
        <f ca="1">+WORLDCUP!BD61</f>
        <v>Paraguay</v>
      </c>
      <c r="G243" s="9" t="str">
        <f ca="1">+WORLDCUP!BD58</f>
        <v>South Korea</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Paraguay</v>
      </c>
      <c r="G244" s="9" t="str">
        <f ca="1">+WORLDCUP!BD58</f>
        <v>South Korea</v>
      </c>
      <c r="H244" s="9" t="str">
        <f ca="1">+WORLDCUP!BD63</f>
        <v>Japan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Paraguay</v>
      </c>
      <c r="G245" s="9" t="str">
        <f ca="1">+WORLDCUP!BD58</f>
        <v>South Korea</v>
      </c>
      <c r="H245" s="9" t="str">
        <f ca="1">+WORLDCUP!BD63</f>
        <v>Japan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Japan</v>
      </c>
      <c r="F246" s="9" t="str">
        <f ca="1">+WORLDCUP!BD60</f>
        <v>Scotland</v>
      </c>
      <c r="G246" s="9" t="str">
        <f ca="1">+WORLDCUP!BD58</f>
        <v>South Korea</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Paraguay</v>
      </c>
      <c r="G247" s="9" t="str">
        <f ca="1">+WORLDCUP!BD58</f>
        <v>South Korea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Japan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Japan</v>
      </c>
      <c r="F249" s="9" t="str">
        <f ca="1">+WORLDCUP!BD60</f>
        <v>Scotland</v>
      </c>
      <c r="G249" s="9" t="str">
        <f ca="1">+WORLDCUP!BD58</f>
        <v>South Korea</v>
      </c>
      <c r="H249" s="9" t="str">
        <f ca="1">+WORLDCUP!BD61</f>
        <v>Paraguay</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Japan</v>
      </c>
      <c r="F250" s="9" t="str">
        <f ca="1">+WORLDCUP!BD60</f>
        <v>Scotland</v>
      </c>
      <c r="G250" s="9" t="str">
        <f ca="1">+WORLDCUP!BD58</f>
        <v>South Korea</v>
      </c>
      <c r="H250" s="9" t="str">
        <f ca="1">+WORLDCUP!BD61</f>
        <v>Paraguay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Japan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South Korea</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Norway</v>
      </c>
      <c r="F258" s="9" t="str">
        <f ca="1">+WORLDCUP!BD60</f>
        <v>Scotland</v>
      </c>
      <c r="G258" s="9" t="str">
        <f ca="1">+WORLDCUP!BD58</f>
        <v>South Korea</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Paraguay</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Paraguay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Paraguay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Paraguay</v>
      </c>
      <c r="G268" s="9" t="str">
        <f ca="1">+WORLDCUP!BD58</f>
        <v>South Korea</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Japan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Japan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South Korea</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Japan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South Korea</v>
      </c>
      <c r="H274" s="9" t="str">
        <f ca="1">+WORLDCUP!BD61</f>
        <v>Paraguay</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South Korea</v>
      </c>
      <c r="H275" s="9" t="str">
        <f ca="1">+WORLDCUP!BD61</f>
        <v>Paraguay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Japan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Paraguay</v>
      </c>
      <c r="G277" s="9" t="str">
        <f ca="1">+WORLDCUP!BD58</f>
        <v>South Korea</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Paraguay</v>
      </c>
      <c r="G278" s="9" t="str">
        <f ca="1">+WORLDCUP!BD58</f>
        <v>South Korea</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Paraguay</v>
      </c>
      <c r="G279" s="9" t="str">
        <f ca="1">+WORLDCUP!BD58</f>
        <v>South Korea</v>
      </c>
      <c r="H279" s="9" t="str">
        <f ca="1">+WORLDCUP!BD63</f>
        <v>Japan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Paraguay</v>
      </c>
      <c r="G280" s="9" t="str">
        <f ca="1">+WORLDCUP!BD58</f>
        <v>South Korea</v>
      </c>
      <c r="H280" s="9" t="str">
        <f ca="1">+WORLDCUP!BD63</f>
        <v>Japan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Paraguay</v>
      </c>
      <c r="G281" s="9" t="str">
        <f ca="1">+WORLDCUP!BD58</f>
        <v>South Korea</v>
      </c>
      <c r="H281" s="9" t="str">
        <f ca="1">+WORLDCUP!BD63</f>
        <v>Japan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Paraguay</v>
      </c>
      <c r="G282" s="9" t="str">
        <f ca="1">+WORLDCUP!BD58</f>
        <v>South Korea</v>
      </c>
      <c r="H282" s="9" t="str">
        <f ca="1">+WORLDCUP!BD63</f>
        <v>Japan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Japan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Japan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Japan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Japan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Canada</v>
      </c>
      <c r="F287" s="9" t="str">
        <f ca="1">+WORLDCUP!BD58</f>
        <v>South Korea</v>
      </c>
      <c r="G287" s="9" t="str">
        <f ca="1">+WORLDCUP!BD66</f>
        <v>Norway</v>
      </c>
      <c r="H287" s="9" t="str">
        <f ca="1">+WORLDCUP!BD64</f>
        <v>Egypt</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Canada</v>
      </c>
      <c r="F288" s="9" t="str">
        <f ca="1">+WORLDCUP!BD58</f>
        <v>South Korea</v>
      </c>
      <c r="G288" s="9" t="str">
        <f ca="1">+WORLDCUP!BD66</f>
        <v>Norway</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Canada</v>
      </c>
      <c r="F289" s="9" t="str">
        <f ca="1">+WORLDCUP!BD63</f>
        <v>Japan</v>
      </c>
      <c r="G289" s="9" t="str">
        <f ca="1">+WORLDCUP!BD58</f>
        <v>South Korea</v>
      </c>
      <c r="H289" s="9" t="str">
        <f ca="1">+WORLDCUP!BD64</f>
        <v>Egypt</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Canada</v>
      </c>
      <c r="F290" s="9" t="str">
        <f ca="1">+WORLDCUP!BD63</f>
        <v>Japan</v>
      </c>
      <c r="G290" s="9" t="str">
        <f ca="1">+WORLDCUP!BD58</f>
        <v>South Korea</v>
      </c>
      <c r="H290" s="9" t="str">
        <f ca="1">+WORLDCUP!BD64</f>
        <v>Egypt</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Canada</v>
      </c>
      <c r="F291" s="9" t="str">
        <f ca="1">+WORLDCUP!BD58</f>
        <v>South Korea</v>
      </c>
      <c r="G291" s="9" t="str">
        <f ca="1">+WORLDCUP!BD66</f>
        <v>Norway</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Canada</v>
      </c>
      <c r="F292" s="9" t="str">
        <f ca="1">+WORLDCUP!BD63</f>
        <v>Japan</v>
      </c>
      <c r="G292" s="9" t="str">
        <f ca="1">+WORLDCUP!BD58</f>
        <v>South Korea</v>
      </c>
      <c r="H292" s="9" t="str">
        <f ca="1">+WORLDCUP!BD64</f>
        <v>Egypt</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Canada</v>
      </c>
      <c r="F293" s="9" t="str">
        <f ca="1">+WORLDCUP!BD63</f>
        <v>Japan</v>
      </c>
      <c r="G293" s="9" t="str">
        <f ca="1">+WORLDCUP!BD58</f>
        <v>South Korea</v>
      </c>
      <c r="H293" s="9" t="str">
        <f ca="1">+WORLDCUP!BD64</f>
        <v>Egypt</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Canada</v>
      </c>
      <c r="F294" s="9" t="str">
        <f ca="1">+WORLDCUP!BD58</f>
        <v>South Korea</v>
      </c>
      <c r="G294" s="9" t="str">
        <f ca="1">+WORLDCUP!BD66</f>
        <v>Norway</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Canada</v>
      </c>
      <c r="F295" s="9" t="str">
        <f ca="1">+WORLDCUP!BD58</f>
        <v>South Korea</v>
      </c>
      <c r="G295" s="9" t="str">
        <f ca="1">+WORLDCUP!BD66</f>
        <v>Norway</v>
      </c>
      <c r="H295" s="9" t="str">
        <f ca="1">+WORLDCUP!BD64</f>
        <v>Egypt</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Canada</v>
      </c>
      <c r="F296" s="9" t="str">
        <f ca="1">+WORLDCUP!BD58</f>
        <v>South Korea</v>
      </c>
      <c r="G296" s="9" t="str">
        <f ca="1">+WORLDCUP!BD65</f>
        <v>Saudi Arabia</v>
      </c>
      <c r="H296" s="9" t="str">
        <f ca="1">+WORLDCUP!BD64</f>
        <v>Egypt</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Canada</v>
      </c>
      <c r="F297" s="9" t="str">
        <f ca="1">+WORLDCUP!BD58</f>
        <v>South Korea</v>
      </c>
      <c r="G297" s="9" t="str">
        <f ca="1">+WORLDCUP!BD66</f>
        <v>Norway</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Canada</v>
      </c>
      <c r="F298" s="9" t="str">
        <f ca="1">+WORLDCUP!BD58</f>
        <v>South Korea</v>
      </c>
      <c r="G298" s="9" t="str">
        <f ca="1">+WORLDCUP!BD65</f>
        <v>Saudi Arabia</v>
      </c>
      <c r="H298" s="9" t="str">
        <f ca="1">+WORLDCUP!BD64</f>
        <v>Egypt</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Canada</v>
      </c>
      <c r="F299" s="9" t="str">
        <f ca="1">+WORLDCUP!BD58</f>
        <v>South Korea</v>
      </c>
      <c r="G299" s="9" t="str">
        <f ca="1">+WORLDCUP!BD65</f>
        <v>Saudi Arabia</v>
      </c>
      <c r="H299" s="9" t="str">
        <f ca="1">+WORLDCUP!BD64</f>
        <v>Egypt</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Canada</v>
      </c>
      <c r="F300" s="9" t="str">
        <f ca="1">+WORLDCUP!BD58</f>
        <v>South Korea</v>
      </c>
      <c r="G300" s="9" t="str">
        <f ca="1">+WORLDCUP!BD66</f>
        <v>Norway</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Canada</v>
      </c>
      <c r="F301" s="9" t="str">
        <f ca="1">+WORLDCUP!BD63</f>
        <v>Japan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Canada</v>
      </c>
      <c r="F302" s="9" t="str">
        <f ca="1">+WORLDCUP!BD63</f>
        <v>Japan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Canada</v>
      </c>
      <c r="F303" s="9" t="str">
        <f ca="1">+WORLDCUP!BD63</f>
        <v>Japan</v>
      </c>
      <c r="G303" s="9" t="str">
        <f ca="1">+WORLDCUP!BD58</f>
        <v>South Korea</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Canada</v>
      </c>
      <c r="F304" s="9" t="str">
        <f ca="1">+WORLDCUP!BD63</f>
        <v>Japan</v>
      </c>
      <c r="G304" s="9" t="str">
        <f ca="1">+WORLDCUP!BD58</f>
        <v>South Korea</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Canada</v>
      </c>
      <c r="F305" s="9" t="str">
        <f ca="1">+WORLDCUP!BD63</f>
        <v>Japan</v>
      </c>
      <c r="G305" s="9" t="str">
        <f ca="1">+WORLDCUP!BD58</f>
        <v>South Korea</v>
      </c>
      <c r="H305" s="9" t="str">
        <f ca="1">+WORLDCUP!BD64</f>
        <v>Egypt</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Canada</v>
      </c>
      <c r="F306" s="9" t="str">
        <f ca="1">+WORLDCUP!BD58</f>
        <v>South Korea</v>
      </c>
      <c r="G306" s="9" t="str">
        <f ca="1">+WORLDCUP!BD66</f>
        <v>Norway</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Canada</v>
      </c>
      <c r="F307" s="9" t="str">
        <f ca="1">+WORLDCUP!BD63</f>
        <v>Japan</v>
      </c>
      <c r="G307" s="9" t="str">
        <f ca="1">+WORLDCUP!BD58</f>
        <v>South Korea</v>
      </c>
      <c r="H307" s="9" t="str">
        <f ca="1">+WORLDCUP!BD64</f>
        <v>Egypt</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Canada</v>
      </c>
      <c r="F308" s="9" t="str">
        <f ca="1">+WORLDCUP!BD63</f>
        <v>Japan</v>
      </c>
      <c r="G308" s="9" t="str">
        <f ca="1">+WORLDCUP!BD58</f>
        <v>South Korea</v>
      </c>
      <c r="H308" s="9" t="str">
        <f ca="1">+WORLDCUP!BD64</f>
        <v>Egypt</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Canada</v>
      </c>
      <c r="F309" s="9" t="str">
        <f ca="1">+WORLDCUP!BD63</f>
        <v>Japan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Canada</v>
      </c>
      <c r="F310" s="9" t="str">
        <f ca="1">+WORLDCUP!BD63</f>
        <v>Japan</v>
      </c>
      <c r="G310" s="9" t="str">
        <f ca="1">+WORLDCUP!BD58</f>
        <v>South Korea</v>
      </c>
      <c r="H310" s="9" t="str">
        <f ca="1">+WORLDCUP!BD64</f>
        <v>Egypt</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Canada</v>
      </c>
      <c r="F311" s="9" t="str">
        <f ca="1">+WORLDCUP!BD63</f>
        <v>Japan</v>
      </c>
      <c r="G311" s="9" t="str">
        <f ca="1">+WORLDCUP!BD58</f>
        <v>South Korea</v>
      </c>
      <c r="H311" s="9" t="str">
        <f ca="1">+WORLDCUP!BD64</f>
        <v>Egypt</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Canada</v>
      </c>
      <c r="F312" s="9" t="str">
        <f ca="1">+WORLDCUP!BD63</f>
        <v>Japan</v>
      </c>
      <c r="G312" s="9" t="str">
        <f ca="1">+WORLDCUP!BD58</f>
        <v>South Korea</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Canada</v>
      </c>
      <c r="F313" s="9" t="str">
        <f ca="1">+WORLDCUP!BD63</f>
        <v>Japan</v>
      </c>
      <c r="G313" s="9" t="str">
        <f ca="1">+WORLDCUP!BD58</f>
        <v>South Korea</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Canada</v>
      </c>
      <c r="F314" s="9" t="str">
        <f ca="1">+WORLDCUP!BD63</f>
        <v>Japan</v>
      </c>
      <c r="G314" s="9" t="str">
        <f ca="1">+WORLDCUP!BD58</f>
        <v>South Korea</v>
      </c>
      <c r="H314" s="9" t="str">
        <f ca="1">+WORLDCUP!BD64</f>
        <v>Egypt</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Canada</v>
      </c>
      <c r="F315" s="9" t="str">
        <f ca="1">+WORLDCUP!BD61</f>
        <v>Paraguay</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Canada</v>
      </c>
      <c r="F316" s="9" t="str">
        <f ca="1">+WORLDCUP!BD61</f>
        <v>Paraguay</v>
      </c>
      <c r="G316" s="9" t="str">
        <f ca="1">+WORLDCUP!BD58</f>
        <v>South Korea</v>
      </c>
      <c r="H316" s="9" t="str">
        <f ca="1">+WORLDCUP!BD64</f>
        <v>Egypt</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Canada</v>
      </c>
      <c r="F317" s="9" t="str">
        <f ca="1">+WORLDCUP!BD61</f>
        <v>Paraguay</v>
      </c>
      <c r="G317" s="9" t="str">
        <f ca="1">+WORLDCUP!BD58</f>
        <v>South Korea</v>
      </c>
      <c r="H317" s="9" t="str">
        <f ca="1">+WORLDCUP!BD64</f>
        <v>Egypt</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Egypt</v>
      </c>
      <c r="E318" s="9" t="str">
        <f ca="1">+WORLDCUP!BD59</f>
        <v>Canada</v>
      </c>
      <c r="F318" s="9" t="str">
        <f ca="1">+WORLDCUP!BD61</f>
        <v>Paraguay</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Canada</v>
      </c>
      <c r="F319" s="9" t="str">
        <f ca="1">+WORLDCUP!BD61</f>
        <v>Paraguay</v>
      </c>
      <c r="G319" s="9" t="str">
        <f ca="1">+WORLDCUP!BD58</f>
        <v>South Korea</v>
      </c>
      <c r="H319" s="9" t="str">
        <f ca="1">+WORLDCUP!BD64</f>
        <v>Egypt</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Canada</v>
      </c>
      <c r="F320" s="9" t="str">
        <f ca="1">+WORLDCUP!BD61</f>
        <v>Paraguay</v>
      </c>
      <c r="G320" s="9" t="str">
        <f ca="1">+WORLDCUP!BD58</f>
        <v>South Korea</v>
      </c>
      <c r="H320" s="9" t="str">
        <f ca="1">+WORLDCUP!BD64</f>
        <v>Egypt</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Canada</v>
      </c>
      <c r="F321" s="9" t="str">
        <f ca="1">+WORLDCUP!BD61</f>
        <v>Paraguay</v>
      </c>
      <c r="G321" s="9" t="str">
        <f ca="1">+WORLDCUP!BD58</f>
        <v>South Korea</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Canada</v>
      </c>
      <c r="F322" s="9" t="str">
        <f ca="1">+WORLDCUP!BD61</f>
        <v>Paraguay</v>
      </c>
      <c r="G322" s="9" t="str">
        <f ca="1">+WORLDCUP!BD58</f>
        <v>South Korea</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Canada</v>
      </c>
      <c r="F323" s="9" t="str">
        <f ca="1">+WORLDCUP!BD61</f>
        <v>Paraguay</v>
      </c>
      <c r="G323" s="9" t="str">
        <f ca="1">+WORLDCUP!BD58</f>
        <v>South Korea</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Canada</v>
      </c>
      <c r="F324" s="9" t="str">
        <f ca="1">+WORLDCUP!BD61</f>
        <v>Paraguay</v>
      </c>
      <c r="G324" s="9" t="str">
        <f ca="1">+WORLDCUP!BD58</f>
        <v>South Korea</v>
      </c>
      <c r="H324" s="9" t="str">
        <f ca="1">+WORLDCUP!BD63</f>
        <v>Japan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Canada</v>
      </c>
      <c r="F325" s="9" t="str">
        <f ca="1">+WORLDCUP!BD61</f>
        <v>Paraguay</v>
      </c>
      <c r="G325" s="9" t="str">
        <f ca="1">+WORLDCUP!BD58</f>
        <v>South Korea</v>
      </c>
      <c r="H325" s="9" t="str">
        <f ca="1">+WORLDCUP!BD63</f>
        <v>Japan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Canada</v>
      </c>
      <c r="F326" s="9" t="str">
        <f ca="1">+WORLDCUP!BD61</f>
        <v>Paraguay</v>
      </c>
      <c r="G326" s="9" t="str">
        <f ca="1">+WORLDCUP!BD58</f>
        <v>South Korea</v>
      </c>
      <c r="H326" s="9" t="str">
        <f ca="1">+WORLDCUP!BD64</f>
        <v>Egypt</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Egypt</v>
      </c>
      <c r="E327" s="9" t="str">
        <f ca="1">+WORLDCUP!BD59</f>
        <v>Canada</v>
      </c>
      <c r="F327" s="9" t="str">
        <f ca="1">+WORLDCUP!BD61</f>
        <v>Paraguay</v>
      </c>
      <c r="G327" s="9" t="str">
        <f ca="1">+WORLDCUP!BD58</f>
        <v>South Korea</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Canada</v>
      </c>
      <c r="F328" s="9" t="str">
        <f ca="1">+WORLDCUP!BD61</f>
        <v>Paraguay</v>
      </c>
      <c r="G328" s="9" t="str">
        <f ca="1">+WORLDCUP!BD58</f>
        <v>South Korea</v>
      </c>
      <c r="H328" s="9" t="str">
        <f ca="1">+WORLDCUP!BD64</f>
        <v>Egypt</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Canada</v>
      </c>
      <c r="F329" s="9" t="str">
        <f ca="1">+WORLDCUP!BD61</f>
        <v>Paraguay</v>
      </c>
      <c r="G329" s="9" t="str">
        <f ca="1">+WORLDCUP!BD58</f>
        <v>South Korea</v>
      </c>
      <c r="H329" s="9" t="str">
        <f ca="1">+WORLDCUP!BD64</f>
        <v>Egypt</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Canada</v>
      </c>
      <c r="F330" s="9" t="str">
        <f ca="1">+WORLDCUP!BD61</f>
        <v>Paraguay</v>
      </c>
      <c r="G330" s="9" t="str">
        <f ca="1">+WORLDCUP!BD58</f>
        <v>South Korea</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Canada</v>
      </c>
      <c r="F331" s="9" t="str">
        <f ca="1">+WORLDCUP!BD61</f>
        <v>Paraguay</v>
      </c>
      <c r="G331" s="9" t="str">
        <f ca="1">+WORLDCUP!BD58</f>
        <v>South Korea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Canada</v>
      </c>
      <c r="F332" s="9" t="str">
        <f ca="1">+WORLDCUP!BD61</f>
        <v>Paraguay</v>
      </c>
      <c r="G332" s="9" t="str">
        <f ca="1">+WORLDCUP!BD58</f>
        <v>South Korea</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Canada</v>
      </c>
      <c r="F333" s="9" t="str">
        <f ca="1">+WORLDCUP!BD61</f>
        <v>Paraguay</v>
      </c>
      <c r="G333" s="9" t="str">
        <f ca="1">+WORLDCUP!BD58</f>
        <v>South Korea</v>
      </c>
      <c r="H333" s="9" t="str">
        <f ca="1">+WORLDCUP!BD63</f>
        <v>Japan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Canada</v>
      </c>
      <c r="F334" s="9" t="str">
        <f ca="1">+WORLDCUP!BD61</f>
        <v>Paraguay</v>
      </c>
      <c r="G334" s="9" t="str">
        <f ca="1">+WORLDCUP!BD58</f>
        <v>South Korea</v>
      </c>
      <c r="H334" s="9" t="str">
        <f ca="1">+WORLDCUP!BD63</f>
        <v>Japan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Canada</v>
      </c>
      <c r="F335" s="9" t="str">
        <f ca="1">+WORLDCUP!BD61</f>
        <v>Paraguay</v>
      </c>
      <c r="G335" s="9" t="str">
        <f ca="1">+WORLDCUP!BD58</f>
        <v>South Korea</v>
      </c>
      <c r="H335" s="9" t="str">
        <f ca="1">+WORLDCUP!BD63</f>
        <v>Japan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Canada</v>
      </c>
      <c r="F336" s="9" t="str">
        <f ca="1">+WORLDCUP!BD58</f>
        <v>South Korea</v>
      </c>
      <c r="G336" s="9" t="str">
        <f ca="1">+WORLDCUP!BD66</f>
        <v>Norway</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Canada</v>
      </c>
      <c r="F337" s="9" t="str">
        <f ca="1">+WORLDCUP!BD61</f>
        <v>Paraguay</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Canada</v>
      </c>
      <c r="F338" s="9" t="str">
        <f ca="1">+WORLDCUP!BD61</f>
        <v>Paraguay</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Canada</v>
      </c>
      <c r="F339" s="9" t="str">
        <f ca="1">+WORLDCUP!BD61</f>
        <v>Paraguay</v>
      </c>
      <c r="G339" s="9" t="str">
        <f ca="1">+WORLDCUP!BD58</f>
        <v>South Korea</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Canada</v>
      </c>
      <c r="F340" s="9" t="str">
        <f ca="1">+WORLDCUP!BD61</f>
        <v>Paraguay</v>
      </c>
      <c r="G340" s="9" t="str">
        <f ca="1">+WORLDCUP!BD58</f>
        <v>South Korea</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Canada</v>
      </c>
      <c r="F341" s="9" t="str">
        <f ca="1">+WORLDCUP!BD61</f>
        <v>Paraguay</v>
      </c>
      <c r="G341" s="9" t="str">
        <f ca="1">+WORLDCUP!BD58</f>
        <v>South Korea</v>
      </c>
      <c r="H341" s="9" t="str">
        <f ca="1">+WORLDCUP!BD64</f>
        <v>Egypt</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Canada</v>
      </c>
      <c r="F342" s="9" t="str">
        <f ca="1">+WORLDCUP!BD58</f>
        <v>South Korea</v>
      </c>
      <c r="G342" s="9" t="str">
        <f ca="1">+WORLDCUP!BD66</f>
        <v>Norway</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Canada</v>
      </c>
      <c r="F343" s="9" t="str">
        <f ca="1">+WORLDCUP!BD61</f>
        <v>Paraguay</v>
      </c>
      <c r="G343" s="9" t="str">
        <f ca="1">+WORLDCUP!BD58</f>
        <v>South Korea</v>
      </c>
      <c r="H343" s="9" t="str">
        <f ca="1">+WORLDCUP!BD64</f>
        <v>Egypt</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Canada</v>
      </c>
      <c r="F344" s="9" t="str">
        <f ca="1">+WORLDCUP!BD61</f>
        <v>Paraguay</v>
      </c>
      <c r="G344" s="9" t="str">
        <f ca="1">+WORLDCUP!BD58</f>
        <v>South Korea</v>
      </c>
      <c r="H344" s="9" t="str">
        <f ca="1">+WORLDCUP!BD64</f>
        <v>Egypt</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Canada</v>
      </c>
      <c r="F345" s="9" t="str">
        <f ca="1">+WORLDCUP!BD61</f>
        <v>Paraguay</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Canada</v>
      </c>
      <c r="F346" s="9" t="str">
        <f ca="1">+WORLDCUP!BD61</f>
        <v>Paraguay</v>
      </c>
      <c r="G346" s="9" t="str">
        <f ca="1">+WORLDCUP!BD58</f>
        <v>South Korea</v>
      </c>
      <c r="H346" s="9" t="str">
        <f ca="1">+WORLDCUP!BD64</f>
        <v>Egypt</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Canada</v>
      </c>
      <c r="F347" s="9" t="str">
        <f ca="1">+WORLDCUP!BD61</f>
        <v>Paraguay</v>
      </c>
      <c r="G347" s="9" t="str">
        <f ca="1">+WORLDCUP!BD58</f>
        <v>South Korea</v>
      </c>
      <c r="H347" s="9" t="str">
        <f ca="1">+WORLDCUP!BD64</f>
        <v>Egypt</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Canada</v>
      </c>
      <c r="F348" s="9" t="str">
        <f ca="1">+WORLDCUP!BD61</f>
        <v>Paraguay</v>
      </c>
      <c r="G348" s="9" t="str">
        <f ca="1">+WORLDCUP!BD58</f>
        <v>South Korea</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Canada</v>
      </c>
      <c r="F349" s="9" t="str">
        <f ca="1">+WORLDCUP!BD61</f>
        <v>Paraguay</v>
      </c>
      <c r="G349" s="9" t="str">
        <f ca="1">+WORLDCUP!BD58</f>
        <v>South Korea</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Canada</v>
      </c>
      <c r="F350" s="9" t="str">
        <f ca="1">+WORLDCUP!BD61</f>
        <v>Paraguay</v>
      </c>
      <c r="G350" s="9" t="str">
        <f ca="1">+WORLDCUP!BD58</f>
        <v>South Korea</v>
      </c>
      <c r="H350" s="9" t="str">
        <f ca="1">+WORLDCUP!BD64</f>
        <v>Egypt</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Canada</v>
      </c>
      <c r="F351" s="9" t="str">
        <f ca="1">+WORLDCUP!BD61</f>
        <v>Paraguay</v>
      </c>
      <c r="G351" s="9" t="str">
        <f ca="1">+WORLDCUP!BD58</f>
        <v>South Korea</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Canada</v>
      </c>
      <c r="F352" s="9" t="str">
        <f ca="1">+WORLDCUP!BD61</f>
        <v>Paraguay</v>
      </c>
      <c r="G352" s="9" t="str">
        <f ca="1">+WORLDCUP!BD58</f>
        <v>South Korea</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Canada</v>
      </c>
      <c r="F353" s="9" t="str">
        <f ca="1">+WORLDCUP!BD61</f>
        <v>Paraguay</v>
      </c>
      <c r="G353" s="9" t="str">
        <f ca="1">+WORLDCUP!BD58</f>
        <v>South Korea</v>
      </c>
      <c r="H353" s="9" t="str">
        <f ca="1">+WORLDCUP!BD63</f>
        <v>Japan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Canada</v>
      </c>
      <c r="F354" s="9" t="str">
        <f ca="1">+WORLDCUP!BD61</f>
        <v>Paraguay</v>
      </c>
      <c r="G354" s="9" t="str">
        <f ca="1">+WORLDCUP!BD58</f>
        <v>South Korea</v>
      </c>
      <c r="H354" s="9" t="str">
        <f ca="1">+WORLDCUP!BD63</f>
        <v>Japan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Canada</v>
      </c>
      <c r="F355" s="9" t="str">
        <f ca="1">+WORLDCUP!BD61</f>
        <v>Paraguay</v>
      </c>
      <c r="G355" s="9" t="str">
        <f ca="1">+WORLDCUP!BD58</f>
        <v>South Korea</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Canada</v>
      </c>
      <c r="F356" s="9" t="str">
        <f ca="1">+WORLDCUP!BD61</f>
        <v>Paraguay</v>
      </c>
      <c r="G356" s="9" t="str">
        <f ca="1">+WORLDCUP!BD58</f>
        <v>South Korea</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Canada</v>
      </c>
      <c r="F357" s="9" t="str">
        <f ca="1">+WORLDCUP!BD61</f>
        <v>Paraguay</v>
      </c>
      <c r="G357" s="9" t="str">
        <f ca="1">+WORLDCUP!BD58</f>
        <v>South Korea</v>
      </c>
      <c r="H357" s="9" t="str">
        <f ca="1">+WORLDCUP!BD63</f>
        <v>Japan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Canada</v>
      </c>
      <c r="F358" s="9" t="str">
        <f ca="1">+WORLDCUP!BD61</f>
        <v>Paraguay</v>
      </c>
      <c r="G358" s="9" t="str">
        <f ca="1">+WORLDCUP!BD58</f>
        <v>South Korea</v>
      </c>
      <c r="H358" s="9" t="str">
        <f ca="1">+WORLDCUP!BD63</f>
        <v>Japan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Canada</v>
      </c>
      <c r="F359" s="9" t="str">
        <f ca="1">+WORLDCUP!BD61</f>
        <v>Paraguay</v>
      </c>
      <c r="G359" s="9" t="str">
        <f ca="1">+WORLDCUP!BD58</f>
        <v>South Korea</v>
      </c>
      <c r="H359" s="9" t="str">
        <f ca="1">+WORLDCUP!BD63</f>
        <v>Japan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Canada</v>
      </c>
      <c r="F360" s="9" t="str">
        <f ca="1">+WORLDCUP!BD61</f>
        <v>Paraguay</v>
      </c>
      <c r="G360" s="9" t="str">
        <f ca="1">+WORLDCUP!BD58</f>
        <v>South Korea</v>
      </c>
      <c r="H360" s="9" t="str">
        <f ca="1">+WORLDCUP!BD63</f>
        <v>Japan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Canada</v>
      </c>
      <c r="F361" s="9" t="str">
        <f ca="1">+WORLDCUP!BD61</f>
        <v>Paraguay</v>
      </c>
      <c r="G361" s="9" t="str">
        <f ca="1">+WORLDCUP!BD58</f>
        <v>South Korea</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Canada</v>
      </c>
      <c r="F362" s="9" t="str">
        <f ca="1">+WORLDCUP!BD61</f>
        <v>Paraguay</v>
      </c>
      <c r="G362" s="9" t="str">
        <f ca="1">+WORLDCUP!BD58</f>
        <v>South Korea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Canada</v>
      </c>
      <c r="F363" s="9" t="str">
        <f ca="1">+WORLDCUP!BD61</f>
        <v>Paraguay</v>
      </c>
      <c r="G363" s="9" t="str">
        <f ca="1">+WORLDCUP!BD58</f>
        <v>South Korea</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Canada</v>
      </c>
      <c r="F364" s="9" t="str">
        <f ca="1">+WORLDCUP!BD61</f>
        <v>Paraguay</v>
      </c>
      <c r="G364" s="9" t="str">
        <f ca="1">+WORLDCUP!BD58</f>
        <v>South Korea</v>
      </c>
      <c r="H364" s="9" t="str">
        <f ca="1">+WORLDCUP!BD63</f>
        <v>Japan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Canada</v>
      </c>
      <c r="F365" s="9" t="str">
        <f ca="1">+WORLDCUP!BD61</f>
        <v>Paraguay</v>
      </c>
      <c r="G365" s="9" t="str">
        <f ca="1">+WORLDCUP!BD58</f>
        <v>South Korea</v>
      </c>
      <c r="H365" s="9" t="str">
        <f ca="1">+WORLDCUP!BD63</f>
        <v>Japan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Canada</v>
      </c>
      <c r="F366" s="9" t="str">
        <f ca="1">+WORLDCUP!BD61</f>
        <v>Paraguay</v>
      </c>
      <c r="G366" s="9" t="str">
        <f ca="1">+WORLDCUP!BD58</f>
        <v>South Korea</v>
      </c>
      <c r="H366" s="9" t="str">
        <f ca="1">+WORLDCUP!BD63</f>
        <v>Japan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Canada</v>
      </c>
      <c r="F367" s="9" t="str">
        <f ca="1">+WORLDCUP!BD61</f>
        <v>Paraguay</v>
      </c>
      <c r="G367" s="9" t="str">
        <f ca="1">+WORLDCUP!BD58</f>
        <v>South Korea</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Canada</v>
      </c>
      <c r="F368" s="9" t="str">
        <f ca="1">+WORLDCUP!BD61</f>
        <v>Paraguay</v>
      </c>
      <c r="G368" s="9" t="str">
        <f ca="1">+WORLDCUP!BD58</f>
        <v>South Korea</v>
      </c>
      <c r="H368" s="9" t="str">
        <f ca="1">+WORLDCUP!BD63</f>
        <v>Japan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Canada</v>
      </c>
      <c r="F369" s="9" t="str">
        <f ca="1">+WORLDCUP!BD61</f>
        <v>Paraguay</v>
      </c>
      <c r="G369" s="9" t="str">
        <f ca="1">+WORLDCUP!BD58</f>
        <v>South Korea</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Canada</v>
      </c>
      <c r="F370" s="9" t="str">
        <f ca="1">+WORLDCUP!BD61</f>
        <v>Paraguay</v>
      </c>
      <c r="G370" s="9" t="str">
        <f ca="1">+WORLDCUP!BD58</f>
        <v>South Korea</v>
      </c>
      <c r="H370" s="9" t="str">
        <f ca="1">+WORLDCUP!BD63</f>
        <v>Japan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Canada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Canada</v>
      </c>
      <c r="F372" s="9" t="str">
        <f ca="1">+WORLDCUP!BD60</f>
        <v>Scotland</v>
      </c>
      <c r="G372" s="9" t="str">
        <f ca="1">+WORLDCUP!BD58</f>
        <v>South Korea</v>
      </c>
      <c r="H372" s="9" t="str">
        <f ca="1">+WORLDCUP!BD64</f>
        <v>Egypt</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Canada</v>
      </c>
      <c r="F373" s="9" t="str">
        <f ca="1">+WORLDCUP!BD60</f>
        <v>Scotland</v>
      </c>
      <c r="G373" s="9" t="str">
        <f ca="1">+WORLDCUP!BD58</f>
        <v>South Korea</v>
      </c>
      <c r="H373" s="9" t="str">
        <f ca="1">+WORLDCUP!BD64</f>
        <v>Egypt</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Egypt</v>
      </c>
      <c r="E374" s="9" t="str">
        <f ca="1">+WORLDCUP!BD59</f>
        <v>Canada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Canada</v>
      </c>
      <c r="F375" s="9" t="str">
        <f ca="1">+WORLDCUP!BD60</f>
        <v>Scotland</v>
      </c>
      <c r="G375" s="9" t="str">
        <f ca="1">+WORLDCUP!BD58</f>
        <v>South Korea</v>
      </c>
      <c r="H375" s="9" t="str">
        <f ca="1">+WORLDCUP!BD64</f>
        <v>Egypt</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Canada</v>
      </c>
      <c r="F376" s="9" t="str">
        <f ca="1">+WORLDCUP!BD60</f>
        <v>Scotland</v>
      </c>
      <c r="G376" s="9" t="str">
        <f ca="1">+WORLDCUP!BD58</f>
        <v>South Korea</v>
      </c>
      <c r="H376" s="9" t="str">
        <f ca="1">+WORLDCUP!BD64</f>
        <v>Egypt</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Canada</v>
      </c>
      <c r="F377" s="9" t="str">
        <f ca="1">+WORLDCUP!BD60</f>
        <v>Scotland</v>
      </c>
      <c r="G377" s="9" t="str">
        <f ca="1">+WORLDCUP!BD58</f>
        <v>South Korea</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Canada</v>
      </c>
      <c r="F378" s="9" t="str">
        <f ca="1">+WORLDCUP!BD60</f>
        <v>Scotland</v>
      </c>
      <c r="G378" s="9" t="str">
        <f ca="1">+WORLDCUP!BD58</f>
        <v>South Korea</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Canada</v>
      </c>
      <c r="F379" s="9" t="str">
        <f ca="1">+WORLDCUP!BD60</f>
        <v>Scotland</v>
      </c>
      <c r="G379" s="9" t="str">
        <f ca="1">+WORLDCUP!BD58</f>
        <v>South Korea</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Canada</v>
      </c>
      <c r="F380" s="9" t="str">
        <f ca="1">+WORLDCUP!BD60</f>
        <v>Scotland</v>
      </c>
      <c r="G380" s="9" t="str">
        <f ca="1">+WORLDCUP!BD58</f>
        <v>South Korea</v>
      </c>
      <c r="H380" s="9" t="str">
        <f ca="1">+WORLDCUP!BD63</f>
        <v>Japan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Canada</v>
      </c>
      <c r="F381" s="9" t="str">
        <f ca="1">+WORLDCUP!BD60</f>
        <v>Scotland</v>
      </c>
      <c r="G381" s="9" t="str">
        <f ca="1">+WORLDCUP!BD58</f>
        <v>South Korea</v>
      </c>
      <c r="H381" s="9" t="str">
        <f ca="1">+WORLDCUP!BD63</f>
        <v>Japan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Japan</v>
      </c>
      <c r="G382" s="9" t="str">
        <f ca="1">+WORLDCUP!BD58</f>
        <v>South Korea</v>
      </c>
      <c r="H382" s="9" t="str">
        <f ca="1">+WORLDCUP!BD64</f>
        <v>Egypt</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Egypt</v>
      </c>
      <c r="E383" s="9" t="str">
        <f ca="1">+WORLDCUP!BD59</f>
        <v>Canada</v>
      </c>
      <c r="F383" s="9" t="str">
        <f ca="1">+WORLDCUP!BD60</f>
        <v>Scotland</v>
      </c>
      <c r="G383" s="9" t="str">
        <f ca="1">+WORLDCUP!BD58</f>
        <v>South Korea</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Japan</v>
      </c>
      <c r="G384" s="9" t="str">
        <f ca="1">+WORLDCUP!BD58</f>
        <v>South Korea</v>
      </c>
      <c r="H384" s="9" t="str">
        <f ca="1">+WORLDCUP!BD64</f>
        <v>Egypt</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Japan</v>
      </c>
      <c r="G385" s="9" t="str">
        <f ca="1">+WORLDCUP!BD58</f>
        <v>South Korea</v>
      </c>
      <c r="H385" s="9" t="str">
        <f ca="1">+WORLDCUP!BD64</f>
        <v>Egypt</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Canada</v>
      </c>
      <c r="F386" s="9" t="str">
        <f ca="1">+WORLDCUP!BD60</f>
        <v>Scotland</v>
      </c>
      <c r="G386" s="9" t="str">
        <f ca="1">+WORLDCUP!BD58</f>
        <v>South Korea</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Canada</v>
      </c>
      <c r="F387" s="9" t="str">
        <f ca="1">+WORLDCUP!BD60</f>
        <v>Scotland</v>
      </c>
      <c r="G387" s="9" t="str">
        <f ca="1">+WORLDCUP!BD58</f>
        <v>South Korea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Canada</v>
      </c>
      <c r="F388" s="9" t="str">
        <f ca="1">+WORLDCUP!BD60</f>
        <v>Scotland</v>
      </c>
      <c r="G388" s="9" t="str">
        <f ca="1">+WORLDCUP!BD58</f>
        <v>South Korea</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Canada</v>
      </c>
      <c r="F389" s="9" t="str">
        <f ca="1">+WORLDCUP!BD60</f>
        <v>Scotland</v>
      </c>
      <c r="G389" s="9" t="str">
        <f ca="1">+WORLDCUP!BD58</f>
        <v>South Korea</v>
      </c>
      <c r="H389" s="9" t="str">
        <f ca="1">+WORLDCUP!BD63</f>
        <v>Japan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Canada</v>
      </c>
      <c r="F390" s="9" t="str">
        <f ca="1">+WORLDCUP!BD60</f>
        <v>Scotland</v>
      </c>
      <c r="G390" s="9" t="str">
        <f ca="1">+WORLDCUP!BD58</f>
        <v>South Korea</v>
      </c>
      <c r="H390" s="9" t="str">
        <f ca="1">+WORLDCUP!BD63</f>
        <v>Japan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Canada</v>
      </c>
      <c r="F391" s="9" t="str">
        <f ca="1">+WORLDCUP!BD60</f>
        <v>Scotland</v>
      </c>
      <c r="G391" s="9" t="str">
        <f ca="1">+WORLDCUP!BD58</f>
        <v>South Korea</v>
      </c>
      <c r="H391" s="9" t="str">
        <f ca="1">+WORLDCUP!BD63</f>
        <v>Japan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Canada</v>
      </c>
      <c r="F392" s="9" t="str">
        <f ca="1">+WORLDCUP!BD58</f>
        <v>South Korea</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Canada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Canada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Canada</v>
      </c>
      <c r="F395" s="9" t="str">
        <f ca="1">+WORLDCUP!BD60</f>
        <v>Scotland</v>
      </c>
      <c r="G395" s="9" t="str">
        <f ca="1">+WORLDCUP!BD58</f>
        <v>South Korea</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Canada</v>
      </c>
      <c r="F396" s="9" t="str">
        <f ca="1">+WORLDCUP!BD60</f>
        <v>Scotland</v>
      </c>
      <c r="G396" s="9" t="str">
        <f ca="1">+WORLDCUP!BD58</f>
        <v>South Korea</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Canada</v>
      </c>
      <c r="F397" s="9" t="str">
        <f ca="1">+WORLDCUP!BD60</f>
        <v>Scotland</v>
      </c>
      <c r="G397" s="9" t="str">
        <f ca="1">+WORLDCUP!BD58</f>
        <v>South Korea</v>
      </c>
      <c r="H397" s="9" t="str">
        <f ca="1">+WORLDCUP!BD64</f>
        <v>Egypt</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Canada</v>
      </c>
      <c r="F398" s="9" t="str">
        <f ca="1">+WORLDCUP!BD58</f>
        <v>South Korea</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Canada</v>
      </c>
      <c r="F399" s="9" t="str">
        <f ca="1">+WORLDCUP!BD60</f>
        <v>Scotland</v>
      </c>
      <c r="G399" s="9" t="str">
        <f ca="1">+WORLDCUP!BD58</f>
        <v>South Korea</v>
      </c>
      <c r="H399" s="9" t="str">
        <f ca="1">+WORLDCUP!BD64</f>
        <v>Egypt</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Canada</v>
      </c>
      <c r="F400" s="9" t="str">
        <f ca="1">+WORLDCUP!BD60</f>
        <v>Scotland</v>
      </c>
      <c r="G400" s="9" t="str">
        <f ca="1">+WORLDCUP!BD58</f>
        <v>South Korea</v>
      </c>
      <c r="H400" s="9" t="str">
        <f ca="1">+WORLDCUP!BD64</f>
        <v>Egypt</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Canada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Canada</v>
      </c>
      <c r="F402" s="9" t="str">
        <f ca="1">+WORLDCUP!BD60</f>
        <v>Scotland</v>
      </c>
      <c r="G402" s="9" t="str">
        <f ca="1">+WORLDCUP!BD58</f>
        <v>South Korea</v>
      </c>
      <c r="H402" s="9" t="str">
        <f ca="1">+WORLDCUP!BD64</f>
        <v>Egypt</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Canada</v>
      </c>
      <c r="F403" s="9" t="str">
        <f ca="1">+WORLDCUP!BD60</f>
        <v>Scotland</v>
      </c>
      <c r="G403" s="9" t="str">
        <f ca="1">+WORLDCUP!BD58</f>
        <v>South Korea</v>
      </c>
      <c r="H403" s="9" t="str">
        <f ca="1">+WORLDCUP!BD64</f>
        <v>Egypt</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Canada</v>
      </c>
      <c r="F404" s="9" t="str">
        <f ca="1">+WORLDCUP!BD60</f>
        <v>Scotland</v>
      </c>
      <c r="G404" s="9" t="str">
        <f ca="1">+WORLDCUP!BD58</f>
        <v>South Korea</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Canada</v>
      </c>
      <c r="F405" s="9" t="str">
        <f ca="1">+WORLDCUP!BD60</f>
        <v>Scotland</v>
      </c>
      <c r="G405" s="9" t="str">
        <f ca="1">+WORLDCUP!BD58</f>
        <v>South Korea</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Canada</v>
      </c>
      <c r="F406" s="9" t="str">
        <f ca="1">+WORLDCUP!BD60</f>
        <v>Scotland</v>
      </c>
      <c r="G406" s="9" t="str">
        <f ca="1">+WORLDCUP!BD58</f>
        <v>South Korea</v>
      </c>
      <c r="H406" s="9" t="str">
        <f ca="1">+WORLDCUP!BD64</f>
        <v>Egypt</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Canada</v>
      </c>
      <c r="F407" s="9" t="str">
        <f ca="1">+WORLDCUP!BD60</f>
        <v>Scotland</v>
      </c>
      <c r="G407" s="9" t="str">
        <f ca="1">+WORLDCUP!BD58</f>
        <v>South Korea</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Canada</v>
      </c>
      <c r="F408" s="9" t="str">
        <f ca="1">+WORLDCUP!BD60</f>
        <v>Scotland</v>
      </c>
      <c r="G408" s="9" t="str">
        <f ca="1">+WORLDCUP!BD58</f>
        <v>South Korea</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Canada</v>
      </c>
      <c r="F409" s="9" t="str">
        <f ca="1">+WORLDCUP!BD60</f>
        <v>Scotland</v>
      </c>
      <c r="G409" s="9" t="str">
        <f ca="1">+WORLDCUP!BD58</f>
        <v>South Korea</v>
      </c>
      <c r="H409" s="9" t="str">
        <f ca="1">+WORLDCUP!BD63</f>
        <v>Japan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Canada</v>
      </c>
      <c r="F410" s="9" t="str">
        <f ca="1">+WORLDCUP!BD60</f>
        <v>Scotland</v>
      </c>
      <c r="G410" s="9" t="str">
        <f ca="1">+WORLDCUP!BD58</f>
        <v>South Korea</v>
      </c>
      <c r="H410" s="9" t="str">
        <f ca="1">+WORLDCUP!BD63</f>
        <v>Japan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Canada</v>
      </c>
      <c r="F411" s="9" t="str">
        <f ca="1">+WORLDCUP!BD60</f>
        <v>Scotland</v>
      </c>
      <c r="G411" s="9" t="str">
        <f ca="1">+WORLDCUP!BD58</f>
        <v>South Korea</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Canada</v>
      </c>
      <c r="F412" s="9" t="str">
        <f ca="1">+WORLDCUP!BD60</f>
        <v>Scotland</v>
      </c>
      <c r="G412" s="9" t="str">
        <f ca="1">+WORLDCUP!BD58</f>
        <v>South Korea</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Canada</v>
      </c>
      <c r="F413" s="9" t="str">
        <f ca="1">+WORLDCUP!BD60</f>
        <v>Scotland</v>
      </c>
      <c r="G413" s="9" t="str">
        <f ca="1">+WORLDCUP!BD58</f>
        <v>South Korea</v>
      </c>
      <c r="H413" s="9" t="str">
        <f ca="1">+WORLDCUP!BD63</f>
        <v>Japan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Canada</v>
      </c>
      <c r="F414" s="9" t="str">
        <f ca="1">+WORLDCUP!BD60</f>
        <v>Scotland</v>
      </c>
      <c r="G414" s="9" t="str">
        <f ca="1">+WORLDCUP!BD58</f>
        <v>South Korea</v>
      </c>
      <c r="H414" s="9" t="str">
        <f ca="1">+WORLDCUP!BD63</f>
        <v>Japan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Canada</v>
      </c>
      <c r="F415" s="9" t="str">
        <f ca="1">+WORLDCUP!BD60</f>
        <v>Scotland</v>
      </c>
      <c r="G415" s="9" t="str">
        <f ca="1">+WORLDCUP!BD58</f>
        <v>South Korea</v>
      </c>
      <c r="H415" s="9" t="str">
        <f ca="1">+WORLDCUP!BD63</f>
        <v>Japan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Canada</v>
      </c>
      <c r="F416" s="9" t="str">
        <f ca="1">+WORLDCUP!BD60</f>
        <v>Scotland</v>
      </c>
      <c r="G416" s="9" t="str">
        <f ca="1">+WORLDCUP!BD58</f>
        <v>South Korea</v>
      </c>
      <c r="H416" s="9" t="str">
        <f ca="1">+WORLDCUP!BD63</f>
        <v>Japan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Canada</v>
      </c>
      <c r="F417" s="9" t="str">
        <f ca="1">+WORLDCUP!BD60</f>
        <v>Scotland</v>
      </c>
      <c r="G417" s="9" t="str">
        <f ca="1">+WORLDCUP!BD58</f>
        <v>South Korea</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Canada</v>
      </c>
      <c r="F418" s="9" t="str">
        <f ca="1">+WORLDCUP!BD60</f>
        <v>Scotland</v>
      </c>
      <c r="G418" s="9" t="str">
        <f ca="1">+WORLDCUP!BD58</f>
        <v>South Korea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Canada</v>
      </c>
      <c r="F419" s="9" t="str">
        <f ca="1">+WORLDCUP!BD60</f>
        <v>Scotland</v>
      </c>
      <c r="G419" s="9" t="str">
        <f ca="1">+WORLDCUP!BD58</f>
        <v>South Korea</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Canada</v>
      </c>
      <c r="F420" s="9" t="str">
        <f ca="1">+WORLDCUP!BD60</f>
        <v>Scotland</v>
      </c>
      <c r="G420" s="9" t="str">
        <f ca="1">+WORLDCUP!BD58</f>
        <v>South Korea</v>
      </c>
      <c r="H420" s="9" t="str">
        <f ca="1">+WORLDCUP!BD63</f>
        <v>Japan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Canada</v>
      </c>
      <c r="F421" s="9" t="str">
        <f ca="1">+WORLDCUP!BD60</f>
        <v>Scotland</v>
      </c>
      <c r="G421" s="9" t="str">
        <f ca="1">+WORLDCUP!BD58</f>
        <v>South Korea</v>
      </c>
      <c r="H421" s="9" t="str">
        <f ca="1">+WORLDCUP!BD63</f>
        <v>Japan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Canada</v>
      </c>
      <c r="F422" s="9" t="str">
        <f ca="1">+WORLDCUP!BD60</f>
        <v>Scotland</v>
      </c>
      <c r="G422" s="9" t="str">
        <f ca="1">+WORLDCUP!BD58</f>
        <v>South Korea</v>
      </c>
      <c r="H422" s="9" t="str">
        <f ca="1">+WORLDCUP!BD63</f>
        <v>Japan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Canada</v>
      </c>
      <c r="F423" s="9" t="str">
        <f ca="1">+WORLDCUP!BD60</f>
        <v>Scotland</v>
      </c>
      <c r="G423" s="9" t="str">
        <f ca="1">+WORLDCUP!BD58</f>
        <v>South Korea</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Canada</v>
      </c>
      <c r="F424" s="9" t="str">
        <f ca="1">+WORLDCUP!BD60</f>
        <v>Scotland</v>
      </c>
      <c r="G424" s="9" t="str">
        <f ca="1">+WORLDCUP!BD58</f>
        <v>South Korea</v>
      </c>
      <c r="H424" s="9" t="str">
        <f ca="1">+WORLDCUP!BD63</f>
        <v>Japan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Canada</v>
      </c>
      <c r="F425" s="9" t="str">
        <f ca="1">+WORLDCUP!BD60</f>
        <v>Scotland</v>
      </c>
      <c r="G425" s="9" t="str">
        <f ca="1">+WORLDCUP!BD58</f>
        <v>South Korea</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Canada</v>
      </c>
      <c r="F426" s="9" t="str">
        <f ca="1">+WORLDCUP!BD60</f>
        <v>Scotland</v>
      </c>
      <c r="G426" s="9" t="str">
        <f ca="1">+WORLDCUP!BD58</f>
        <v>South Korea</v>
      </c>
      <c r="H426" s="9" t="str">
        <f ca="1">+WORLDCUP!BD63</f>
        <v>Japan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Canada</v>
      </c>
      <c r="F427" s="9" t="str">
        <f ca="1">+WORLDCUP!BD60</f>
        <v>Scotland</v>
      </c>
      <c r="G427" s="9" t="str">
        <f ca="1">+WORLDCUP!BD58</f>
        <v>South Korea</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Canada</v>
      </c>
      <c r="F428" s="9" t="str">
        <f ca="1">+WORLDCUP!BD60</f>
        <v>Scotland</v>
      </c>
      <c r="G428" s="9" t="str">
        <f ca="1">+WORLDCUP!BD58</f>
        <v>South Korea</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Canada</v>
      </c>
      <c r="F429" s="9" t="str">
        <f ca="1">+WORLDCUP!BD60</f>
        <v>Scotland</v>
      </c>
      <c r="G429" s="9" t="str">
        <f ca="1">+WORLDCUP!BD58</f>
        <v>South Korea</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Canada</v>
      </c>
      <c r="F430" s="9" t="str">
        <f ca="1">+WORLDCUP!BD60</f>
        <v>Scotland</v>
      </c>
      <c r="G430" s="9" t="str">
        <f ca="1">+WORLDCUP!BD58</f>
        <v>South Korea</v>
      </c>
      <c r="H430" s="9" t="str">
        <f ca="1">+WORLDCUP!BD61</f>
        <v>Paraguay</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Canada</v>
      </c>
      <c r="F431" s="9" t="str">
        <f ca="1">+WORLDCUP!BD60</f>
        <v>Scotland</v>
      </c>
      <c r="G431" s="9" t="str">
        <f ca="1">+WORLDCUP!BD58</f>
        <v>South Korea</v>
      </c>
      <c r="H431" s="9" t="str">
        <f ca="1">+WORLDCUP!BD61</f>
        <v>Paraguay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Paraguay</v>
      </c>
      <c r="G432" s="9" t="str">
        <f ca="1">+WORLDCUP!BD58</f>
        <v>South Korea</v>
      </c>
      <c r="H432" s="9" t="str">
        <f ca="1">+WORLDCUP!BD64</f>
        <v>Egypt</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Egypt</v>
      </c>
      <c r="E433" s="9" t="str">
        <f ca="1">+WORLDCUP!BD59</f>
        <v>Canada</v>
      </c>
      <c r="F433" s="9" t="str">
        <f ca="1">+WORLDCUP!BD60</f>
        <v>Scotland</v>
      </c>
      <c r="G433" s="9" t="str">
        <f ca="1">+WORLDCUP!BD58</f>
        <v>South Korea</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Paraguay</v>
      </c>
      <c r="G434" s="9" t="str">
        <f ca="1">+WORLDCUP!BD58</f>
        <v>South Korea</v>
      </c>
      <c r="H434" s="9" t="str">
        <f ca="1">+WORLDCUP!BD64</f>
        <v>Egypt</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Paraguay</v>
      </c>
      <c r="G435" s="9" t="str">
        <f ca="1">+WORLDCUP!BD58</f>
        <v>South Korea</v>
      </c>
      <c r="H435" s="9" t="str">
        <f ca="1">+WORLDCUP!BD64</f>
        <v>Egypt</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Canada</v>
      </c>
      <c r="F436" s="9" t="str">
        <f ca="1">+WORLDCUP!BD60</f>
        <v>Scotland</v>
      </c>
      <c r="G436" s="9" t="str">
        <f ca="1">+WORLDCUP!BD58</f>
        <v>South Korea</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Canada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Canada</v>
      </c>
      <c r="F438" s="9" t="str">
        <f ca="1">+WORLDCUP!BD60</f>
        <v>Scotland</v>
      </c>
      <c r="G438" s="9" t="str">
        <f ca="1">+WORLDCUP!BD58</f>
        <v>South Korea</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Canada</v>
      </c>
      <c r="F439" s="9" t="str">
        <f ca="1">+WORLDCUP!BD60</f>
        <v>Scotland</v>
      </c>
      <c r="G439" s="9" t="str">
        <f ca="1">+WORLDCUP!BD58</f>
        <v>South Korea</v>
      </c>
      <c r="H439" s="9" t="str">
        <f ca="1">+WORLDCUP!BD61</f>
        <v>Paraguay</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Canada</v>
      </c>
      <c r="F440" s="9" t="str">
        <f ca="1">+WORLDCUP!BD60</f>
        <v>Scotland</v>
      </c>
      <c r="G440" s="9" t="str">
        <f ca="1">+WORLDCUP!BD58</f>
        <v>South Korea</v>
      </c>
      <c r="H440" s="9" t="str">
        <f ca="1">+WORLDCUP!BD61</f>
        <v>Paraguay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Canada</v>
      </c>
      <c r="F441" s="9" t="str">
        <f ca="1">+WORLDCUP!BD60</f>
        <v>Scotland</v>
      </c>
      <c r="G441" s="9" t="str">
        <f ca="1">+WORLDCUP!BD58</f>
        <v>South Korea</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Paraguay</v>
      </c>
      <c r="G442" s="9" t="str">
        <f ca="1">+WORLDCUP!BD58</f>
        <v>South Korea</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Canada</v>
      </c>
      <c r="F443" s="9" t="str">
        <f ca="1">+WORLDCUP!BD61</f>
        <v>Paraguay</v>
      </c>
      <c r="G443" s="9" t="str">
        <f ca="1">+WORLDCUP!BD58</f>
        <v>South Korea</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Paraguay</v>
      </c>
      <c r="G444" s="9" t="str">
        <f ca="1">+WORLDCUP!BD58</f>
        <v>South Korea</v>
      </c>
      <c r="H444" s="9" t="str">
        <f ca="1">+WORLDCUP!BD63</f>
        <v>Japan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Paraguay</v>
      </c>
      <c r="G445" s="9" t="str">
        <f ca="1">+WORLDCUP!BD58</f>
        <v>South Korea</v>
      </c>
      <c r="H445" s="9" t="str">
        <f ca="1">+WORLDCUP!BD63</f>
        <v>Japan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Canada</v>
      </c>
      <c r="F446" s="9" t="str">
        <f ca="1">+WORLDCUP!BD60</f>
        <v>Scotland</v>
      </c>
      <c r="G446" s="9" t="str">
        <f ca="1">+WORLDCUP!BD58</f>
        <v>South Korea</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Paraguay</v>
      </c>
      <c r="G447" s="9" t="str">
        <f ca="1">+WORLDCUP!BD58</f>
        <v>South Korea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Canada</v>
      </c>
      <c r="F448" s="9" t="str">
        <f ca="1">+WORLDCUP!BD60</f>
        <v>Scotland</v>
      </c>
      <c r="G448" s="9" t="str">
        <f ca="1">+WORLDCUP!BD58</f>
        <v>South Korea</v>
      </c>
      <c r="H448" s="9" t="str">
        <f ca="1">+WORLDCUP!BD63</f>
        <v>Japan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Canada</v>
      </c>
      <c r="F449" s="9" t="str">
        <f ca="1">+WORLDCUP!BD60</f>
        <v>Scotland</v>
      </c>
      <c r="G449" s="9" t="str">
        <f ca="1">+WORLDCUP!BD58</f>
        <v>South Korea</v>
      </c>
      <c r="H449" s="9" t="str">
        <f ca="1">+WORLDCUP!BD61</f>
        <v>Paraguay</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Canada</v>
      </c>
      <c r="F450" s="9" t="str">
        <f ca="1">+WORLDCUP!BD60</f>
        <v>Scotland</v>
      </c>
      <c r="G450" s="9" t="str">
        <f ca="1">+WORLDCUP!BD58</f>
        <v>South Korea</v>
      </c>
      <c r="H450" s="9" t="str">
        <f ca="1">+WORLDCUP!BD61</f>
        <v>Paraguay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Canada</v>
      </c>
      <c r="F451" s="9" t="str">
        <f ca="1">+WORLDCUP!BD60</f>
        <v>Scotland</v>
      </c>
      <c r="G451" s="9" t="str">
        <f ca="1">+WORLDCUP!BD58</f>
        <v>South Korea</v>
      </c>
      <c r="H451" s="9" t="str">
        <f ca="1">+WORLDCUP!BD63</f>
        <v>Japan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Canada</v>
      </c>
      <c r="F452" s="9" t="str">
        <f ca="1">+WORLDCUP!BD61</f>
        <v>Paraguay</v>
      </c>
      <c r="G452" s="9" t="str">
        <f ca="1">+WORLDCUP!BD58</f>
        <v>South Korea</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Canada</v>
      </c>
      <c r="F453" s="9" t="str">
        <f ca="1">+WORLDCUP!BD61</f>
        <v>Paraguay</v>
      </c>
      <c r="G453" s="9" t="str">
        <f ca="1">+WORLDCUP!BD58</f>
        <v>South Korea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Canada</v>
      </c>
      <c r="F454" s="9" t="str">
        <f ca="1">+WORLDCUP!BD61</f>
        <v>Paraguay</v>
      </c>
      <c r="G454" s="9" t="str">
        <f ca="1">+WORLDCUP!BD58</f>
        <v>South Korea</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Canada</v>
      </c>
      <c r="F455" s="9" t="str">
        <f ca="1">+WORLDCUP!BD61</f>
        <v>Paraguay</v>
      </c>
      <c r="G455" s="9" t="str">
        <f ca="1">+WORLDCUP!BD58</f>
        <v>South Korea</v>
      </c>
      <c r="H455" s="9" t="str">
        <f ca="1">+WORLDCUP!BD63</f>
        <v>Japan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Canada</v>
      </c>
      <c r="F456" s="9" t="str">
        <f ca="1">+WORLDCUP!BD61</f>
        <v>Paraguay</v>
      </c>
      <c r="G456" s="9" t="str">
        <f ca="1">+WORLDCUP!BD58</f>
        <v>South Korea</v>
      </c>
      <c r="H456" s="9" t="str">
        <f ca="1">+WORLDCUP!BD63</f>
        <v>Japan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Canada</v>
      </c>
      <c r="F457" s="9" t="str">
        <f ca="1">+WORLDCUP!BD61</f>
        <v>Paraguay</v>
      </c>
      <c r="G457" s="9" t="str">
        <f ca="1">+WORLDCUP!BD58</f>
        <v>South Korea</v>
      </c>
      <c r="H457" s="9" t="str">
        <f ca="1">+WORLDCUP!BD63</f>
        <v>Japan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Canada</v>
      </c>
      <c r="F458" s="9" t="str">
        <f ca="1">+WORLDCUP!BD61</f>
        <v>Paraguay</v>
      </c>
      <c r="G458" s="9" t="str">
        <f ca="1">+WORLDCUP!BD58</f>
        <v>South Korea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Canada</v>
      </c>
      <c r="F459" s="9" t="str">
        <f ca="1">+WORLDCUP!BD60</f>
        <v>Scotland</v>
      </c>
      <c r="G459" s="9" t="str">
        <f ca="1">+WORLDCUP!BD58</f>
        <v>South Korea</v>
      </c>
      <c r="H459" s="9" t="str">
        <f ca="1">+WORLDCUP!BD63</f>
        <v>Japan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Canada</v>
      </c>
      <c r="F460" s="9" t="str">
        <f ca="1">+WORLDCUP!BD60</f>
        <v>Scotland</v>
      </c>
      <c r="G460" s="9" t="str">
        <f ca="1">+WORLDCUP!BD58</f>
        <v>South Korea</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Canada</v>
      </c>
      <c r="F461" s="9" t="str">
        <f ca="1">+WORLDCUP!BD60</f>
        <v>Scotland</v>
      </c>
      <c r="G461" s="9" t="str">
        <f ca="1">+WORLDCUP!BD58</f>
        <v>South Korea</v>
      </c>
      <c r="H461" s="9" t="str">
        <f ca="1">+WORLDCUP!BD63</f>
        <v>Japan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Canada</v>
      </c>
      <c r="F462" s="9" t="str">
        <f ca="1">+WORLDCUP!BD60</f>
        <v>Scotland</v>
      </c>
      <c r="G462" s="9" t="str">
        <f ca="1">+WORLDCUP!BD58</f>
        <v>South Korea</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Canada</v>
      </c>
      <c r="F463" s="9" t="str">
        <f ca="1">+WORLDCUP!BD60</f>
        <v>Scotland</v>
      </c>
      <c r="G463" s="9" t="str">
        <f ca="1">+WORLDCUP!BD58</f>
        <v>South Korea</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Canada</v>
      </c>
      <c r="F464" s="9" t="str">
        <f ca="1">+WORLDCUP!BD60</f>
        <v>Scotland</v>
      </c>
      <c r="G464" s="9" t="str">
        <f ca="1">+WORLDCUP!BD58</f>
        <v>South Korea</v>
      </c>
      <c r="H464" s="9" t="str">
        <f ca="1">+WORLDCUP!BD61</f>
        <v>Paraguay</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Canada</v>
      </c>
      <c r="F465" s="9" t="str">
        <f ca="1">+WORLDCUP!BD60</f>
        <v>Scotland</v>
      </c>
      <c r="G465" s="9" t="str">
        <f ca="1">+WORLDCUP!BD58</f>
        <v>South Korea</v>
      </c>
      <c r="H465" s="9" t="str">
        <f ca="1">+WORLDCUP!BD61</f>
        <v>Paraguay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Canada</v>
      </c>
      <c r="F466" s="9" t="str">
        <f ca="1">+WORLDCUP!BD60</f>
        <v>Scotland</v>
      </c>
      <c r="G466" s="9" t="str">
        <f ca="1">+WORLDCUP!BD58</f>
        <v>South Korea</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Canada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Canada</v>
      </c>
      <c r="F468" s="9" t="str">
        <f ca="1">+WORLDCUP!BD60</f>
        <v>Scotland</v>
      </c>
      <c r="G468" s="9" t="str">
        <f ca="1">+WORLDCUP!BD58</f>
        <v>South Korea</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Canada</v>
      </c>
      <c r="F469" s="9" t="str">
        <f ca="1">+WORLDCUP!BD60</f>
        <v>Scotland</v>
      </c>
      <c r="G469" s="9" t="str">
        <f ca="1">+WORLDCUP!BD58</f>
        <v>South Korea</v>
      </c>
      <c r="H469" s="9" t="str">
        <f ca="1">+WORLDCUP!BD61</f>
        <v>Paraguay</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Canada</v>
      </c>
      <c r="F470" s="9" t="str">
        <f ca="1">+WORLDCUP!BD60</f>
        <v>Scotland</v>
      </c>
      <c r="G470" s="9" t="str">
        <f ca="1">+WORLDCUP!BD58</f>
        <v>South Korea</v>
      </c>
      <c r="H470" s="9" t="str">
        <f ca="1">+WORLDCUP!BD61</f>
        <v>Paraguay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Canada</v>
      </c>
      <c r="F471" s="9" t="str">
        <f ca="1">+WORLDCUP!BD60</f>
        <v>Scotland</v>
      </c>
      <c r="G471" s="9" t="str">
        <f ca="1">+WORLDCUP!BD58</f>
        <v>South Korea</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Canada</v>
      </c>
      <c r="F472" s="9" t="str">
        <f ca="1">+WORLDCUP!BD60</f>
        <v>Scotland</v>
      </c>
      <c r="G472" s="9" t="str">
        <f ca="1">+WORLDCUP!BD58</f>
        <v>South Korea</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Canada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Canada</v>
      </c>
      <c r="F474" s="9" t="str">
        <f ca="1">+WORLDCUP!BD60</f>
        <v>Scotland</v>
      </c>
      <c r="G474" s="9" t="str">
        <f ca="1">+WORLDCUP!BD58</f>
        <v>South Korea</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Canada</v>
      </c>
      <c r="F475" s="9" t="str">
        <f ca="1">+WORLDCUP!BD60</f>
        <v>Scotland</v>
      </c>
      <c r="G475" s="9" t="str">
        <f ca="1">+WORLDCUP!BD58</f>
        <v>South Korea</v>
      </c>
      <c r="H475" s="9" t="str">
        <f ca="1">+WORLDCUP!BD61</f>
        <v>Paraguay</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Canada</v>
      </c>
      <c r="F476" s="9" t="str">
        <f ca="1">+WORLDCUP!BD60</f>
        <v>Scotland</v>
      </c>
      <c r="G476" s="9" t="str">
        <f ca="1">+WORLDCUP!BD58</f>
        <v>South Korea</v>
      </c>
      <c r="H476" s="9" t="str">
        <f ca="1">+WORLDCUP!BD61</f>
        <v>Paraguay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Canada</v>
      </c>
      <c r="F477" s="9" t="str">
        <f ca="1">+WORLDCUP!BD60</f>
        <v>Scotland</v>
      </c>
      <c r="G477" s="9" t="str">
        <f ca="1">+WORLDCUP!BD58</f>
        <v>South Korea</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Canada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Canada</v>
      </c>
      <c r="F479" s="9" t="str">
        <f ca="1">+WORLDCUP!BD60</f>
        <v>Scotland</v>
      </c>
      <c r="G479" s="9" t="str">
        <f ca="1">+WORLDCUP!BD58</f>
        <v>South Korea</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Canada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Canada</v>
      </c>
      <c r="F481" s="9" t="str">
        <f ca="1">+WORLDCUP!BD60</f>
        <v>Scotland</v>
      </c>
      <c r="G481" s="9" t="str">
        <f ca="1">+WORLDCUP!BD58</f>
        <v>South Korea</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Canada</v>
      </c>
      <c r="F482" s="9" t="str">
        <f ca="1">+WORLDCUP!BD61</f>
        <v>Paraguay</v>
      </c>
      <c r="G482" s="9" t="str">
        <f ca="1">+WORLDCUP!BD58</f>
        <v>South Korea</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Paraguay</v>
      </c>
      <c r="G483" s="9" t="str">
        <f ca="1">+WORLDCUP!BD58</f>
        <v>South Korea</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Paraguay</v>
      </c>
      <c r="G484" s="9" t="str">
        <f ca="1">+WORLDCUP!BD58</f>
        <v>South Korea</v>
      </c>
      <c r="H484" s="9" t="str">
        <f ca="1">+WORLDCUP!BD63</f>
        <v>Japan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Canada</v>
      </c>
      <c r="F485" s="9" t="str">
        <f ca="1">+WORLDCUP!BD61</f>
        <v>Paraguay</v>
      </c>
      <c r="G485" s="9" t="str">
        <f ca="1">+WORLDCUP!BD58</f>
        <v>South Korea</v>
      </c>
      <c r="H485" s="9" t="str">
        <f ca="1">+WORLDCUP!BD63</f>
        <v>Japan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Canada</v>
      </c>
      <c r="F486" s="9" t="str">
        <f ca="1">+WORLDCUP!BD61</f>
        <v>Paraguay</v>
      </c>
      <c r="G486" s="9" t="str">
        <f ca="1">+WORLDCUP!BD58</f>
        <v>South Korea</v>
      </c>
      <c r="H486" s="9" t="str">
        <f ca="1">+WORLDCUP!BD63</f>
        <v>Japan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Paraguay</v>
      </c>
      <c r="G487" s="9" t="str">
        <f ca="1">+WORLDCUP!BD58</f>
        <v>South Korea</v>
      </c>
      <c r="H487" s="9" t="str">
        <f ca="1">+WORLDCUP!BD63</f>
        <v>Japan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Canada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Canada</v>
      </c>
      <c r="F489" s="9" t="str">
        <f ca="1">+WORLDCUP!BD60</f>
        <v>Scotland</v>
      </c>
      <c r="G489" s="9" t="str">
        <f ca="1">+WORLDCUP!BD58</f>
        <v>South Korea</v>
      </c>
      <c r="H489" s="9" t="str">
        <f ca="1">+WORLDCUP!BD63</f>
        <v>Japan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Canada</v>
      </c>
      <c r="F490" s="9" t="str">
        <f ca="1">+WORLDCUP!BD60</f>
        <v>Scotland</v>
      </c>
      <c r="G490" s="9" t="str">
        <f ca="1">+WORLDCUP!BD58</f>
        <v>South Korea</v>
      </c>
      <c r="H490" s="9" t="str">
        <f ca="1">+WORLDCUP!BD63</f>
        <v>Japan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Canada</v>
      </c>
      <c r="F491" s="9" t="str">
        <f ca="1">+WORLDCUP!BD60</f>
        <v>Scotland</v>
      </c>
      <c r="G491" s="9" t="str">
        <f ca="1">+WORLDCUP!BD58</f>
        <v>South Korea</v>
      </c>
      <c r="H491" s="9" t="str">
        <f ca="1">+WORLDCUP!BD63</f>
        <v>Japan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Canada</v>
      </c>
      <c r="F492" s="9" t="str">
        <f ca="1">+WORLDCUP!BD61</f>
        <v>Paraguay</v>
      </c>
      <c r="G492" s="9" t="str">
        <f ca="1">+WORLDCUP!BD58</f>
        <v>South Korea</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Canada</v>
      </c>
      <c r="F493" s="9" t="str">
        <f ca="1">+WORLDCUP!BD61</f>
        <v>Paraguay</v>
      </c>
      <c r="G493" s="9" t="str">
        <f ca="1">+WORLDCUP!BD58</f>
        <v>South Korea</v>
      </c>
      <c r="H493" s="9" t="str">
        <f ca="1">+WORLDCUP!BD63</f>
        <v>Japan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Canada</v>
      </c>
      <c r="F494" s="9" t="str">
        <f ca="1">+WORLDCUP!BD61</f>
        <v>Paraguay</v>
      </c>
      <c r="G494" s="9" t="str">
        <f ca="1">+WORLDCUP!BD58</f>
        <v>South Korea</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Canada</v>
      </c>
      <c r="F495" s="9" t="str">
        <f ca="1">+WORLDCUP!BD61</f>
        <v>Paraguay</v>
      </c>
      <c r="G495" s="9" t="str">
        <f ca="1">+WORLDCUP!BD58</f>
        <v>South Korea</v>
      </c>
      <c r="H495" s="9" t="str">
        <f ca="1">+WORLDCUP!BD63</f>
        <v>Japan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Canada</v>
      </c>
      <c r="F496" s="9" t="str">
        <f ca="1">+WORLDCUP!BD60</f>
        <v>Scotland</v>
      </c>
      <c r="G496" s="9" t="str">
        <f ca="1">+WORLDCUP!BD58</f>
        <v>South Korea</v>
      </c>
      <c r="H496" s="9" t="str">
        <f ca="1">+WORLDCUP!BD63</f>
        <v>Japan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77734375" defaultRowHeight="14.4"/>
  <cols>
    <col min="1" max="1" width="3" style="5" customWidth="1"/>
    <col min="2" max="2" width="15.77734375" style="5" customWidth="1"/>
    <col min="3" max="3" width="35.77734375" style="5" customWidth="1"/>
    <col min="4" max="4" width="0.44140625" style="5" customWidth="1"/>
    <col min="5" max="5" width="10.77734375" style="5"/>
    <col min="6" max="6" width="0.44140625" style="5" customWidth="1"/>
    <col min="7" max="9" width="10.77734375" style="5"/>
    <col min="10" max="10" width="10.77734375" style="5" customWidth="1"/>
    <col min="11" max="11" width="4" style="5" customWidth="1"/>
    <col min="12" max="12" width="19.21875" style="5" customWidth="1"/>
    <col min="13" max="13" width="10.77734375" style="5"/>
    <col min="14" max="17" width="15.77734375" style="5" customWidth="1"/>
    <col min="18" max="18" width="22.77734375" style="5" customWidth="1"/>
    <col min="20" max="20" width="10.77734375" style="16"/>
    <col min="21" max="22" width="10.77734375" style="582"/>
    <col min="23" max="24" width="10.77734375" style="582" hidden="1" customWidth="1"/>
    <col min="25" max="25" width="10.77734375" style="582"/>
    <col min="26" max="28" width="10.77734375" style="407"/>
    <col min="29" max="149" width="10.77734375" style="5"/>
    <col min="150" max="158" width="10.77734375" style="407"/>
    <col min="159" max="16384" width="10.777343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8.0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8.0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4.049999999999997"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6">
      <c r="L89" s="3"/>
      <c r="M89" s="3"/>
      <c r="N89" s="3"/>
      <c r="O89" s="6"/>
      <c r="P89" s="6"/>
      <c r="Q89" s="6"/>
      <c r="R89" s="6"/>
      <c r="T89" s="16" t="s">
        <v>1480</v>
      </c>
      <c r="U89" s="9" t="s">
        <v>1467</v>
      </c>
      <c r="V89" s="9" t="s">
        <v>1467</v>
      </c>
      <c r="W89" s="585" t="s">
        <v>1469</v>
      </c>
      <c r="X89" s="584" t="e" vm="53">
        <v>#VALUE!</v>
      </c>
      <c r="Y89" s="9">
        <v>-4</v>
      </c>
      <c r="Z89" s="6"/>
      <c r="AA89" s="6"/>
      <c r="AB89" s="6"/>
    </row>
    <row r="90" spans="12:28" ht="15.6">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9.05" customHeight="1">
      <c r="L92" s="3"/>
      <c r="M92" s="3"/>
      <c r="N92" s="409" t="s">
        <v>1459</v>
      </c>
      <c r="O92" s="409" t="s">
        <v>1460</v>
      </c>
      <c r="P92" s="409" t="s">
        <v>1494</v>
      </c>
      <c r="Q92" s="409" t="s">
        <v>1482</v>
      </c>
      <c r="R92" s="409" t="s">
        <v>1474</v>
      </c>
      <c r="Z92" s="6"/>
      <c r="AA92" s="6"/>
      <c r="AB92" s="6"/>
    </row>
    <row r="93" spans="12:28" ht="25.0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77734375" style="6" bestFit="1" customWidth="1"/>
    <col min="2" max="2" width="16.77734375" style="6" customWidth="1"/>
    <col min="3" max="3" width="11.44140625" style="6" customWidth="1"/>
    <col min="4" max="4" width="8.77734375" style="6" bestFit="1" customWidth="1"/>
    <col min="5" max="5" width="11.21875" style="6" customWidth="1"/>
    <col min="6" max="6" width="15.21875" style="6" customWidth="1"/>
    <col min="7" max="7" width="4.218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77734375" defaultRowHeight="14.4"/>
  <cols>
    <col min="1" max="1" width="13.21875" style="14" bestFit="1" customWidth="1"/>
    <col min="2" max="2" width="5" style="14" customWidth="1"/>
    <col min="3" max="3" width="12.44140625" style="14" customWidth="1"/>
    <col min="4" max="4" width="13.21875" style="14" customWidth="1"/>
    <col min="5" max="5" width="12.21875" style="14" bestFit="1" customWidth="1"/>
    <col min="6" max="6" width="10.77734375" style="14"/>
    <col min="7" max="7" width="12.21875" style="14" bestFit="1" customWidth="1"/>
    <col min="8" max="9" width="10.77734375" style="14"/>
    <col min="10" max="10" width="13.44140625" style="14" customWidth="1"/>
    <col min="11" max="15" width="10.77734375" style="14"/>
    <col min="16" max="16" width="4.77734375" style="14" bestFit="1" customWidth="1"/>
    <col min="17" max="17" width="17.77734375" style="14" bestFit="1" customWidth="1"/>
    <col min="18" max="18" width="11.21875" style="14" bestFit="1" customWidth="1"/>
    <col min="19" max="19" width="11" style="14" bestFit="1" customWidth="1"/>
    <col min="20" max="20" width="10.21875" style="14" bestFit="1" customWidth="1"/>
    <col min="21" max="21" width="10.44140625" style="14" customWidth="1"/>
    <col min="22" max="22" width="10.21875" style="14" customWidth="1"/>
    <col min="23" max="23" width="3.21875" style="14" bestFit="1" customWidth="1"/>
    <col min="24" max="26" width="10.77734375" style="14"/>
    <col min="27" max="27" width="6.44140625" style="14" customWidth="1"/>
    <col min="28" max="33" width="10.77734375" style="14"/>
    <col min="34" max="34" width="3.21875" style="14" bestFit="1" customWidth="1"/>
    <col min="35" max="16384" width="10.777343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2026-06-11T11:51:02Z</dcterms:modified>
</cp:coreProperties>
</file>