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C9C0F156-5600-485B-8B67-8E969BB9E008}" xr6:coauthVersionLast="47" xr6:coauthVersionMax="47" xr10:uidLastSave="{00000000-0000-0000-0000-000000000000}"/>
  <bookViews>
    <workbookView xWindow="-12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B13" i="31"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F28" i="45"/>
  <c r="AE29" i="3" a="1"/>
  <c r="AE29" i="3" s="1"/>
  <c r="C31"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0" i="3"/>
  <c r="BL26"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47" i="3" l="1"/>
  <c r="Y121" i="3"/>
  <c r="X131" i="3"/>
  <c r="Y8" i="3"/>
  <c r="Y46" i="3"/>
  <c r="Y133" i="3"/>
  <c r="X32" i="3"/>
  <c r="Y30" i="3"/>
  <c r="X63" i="3"/>
  <c r="X107" i="3"/>
  <c r="X44" i="3"/>
  <c r="Y96" i="3"/>
  <c r="X80" i="3"/>
  <c r="Y104" i="3"/>
  <c r="X97" i="3"/>
  <c r="Y76" i="3"/>
  <c r="X15" i="3"/>
  <c r="X24" i="3"/>
  <c r="X111" i="3"/>
  <c r="X68" i="3"/>
  <c r="X89" i="3"/>
  <c r="X123" i="3"/>
  <c r="Y77" i="3"/>
  <c r="Y22"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F29" i="3"/>
  <c r="F57" i="3"/>
  <c r="E52" i="3"/>
  <c r="BU31" i="3" s="1"/>
  <c r="F39" i="3"/>
  <c r="F36" i="3"/>
  <c r="BU22" i="3" s="1"/>
  <c r="E40" i="3"/>
  <c r="F48" i="3"/>
  <c r="BU28" i="3"/>
  <c r="F46" i="3"/>
  <c r="E45" i="3"/>
  <c r="F92" i="3"/>
  <c r="F95" i="3"/>
  <c r="BW53" i="3" s="1"/>
  <c r="E97" i="3"/>
  <c r="BV52" i="3" s="1"/>
  <c r="F81" i="3"/>
  <c r="E76" i="3"/>
  <c r="BW43" i="3" s="1"/>
  <c r="E78" i="3"/>
  <c r="BW44" i="3" s="1"/>
  <c r="E48" i="3"/>
  <c r="F44" i="3"/>
  <c r="F47" i="3"/>
  <c r="E38" i="3"/>
  <c r="BW24" i="3" s="1"/>
  <c r="BW22" i="3"/>
  <c r="F41" i="3"/>
  <c r="BU25" i="3" s="1"/>
  <c r="E36" i="3"/>
  <c r="BW23" i="3" s="1"/>
  <c r="E39" i="3"/>
  <c r="F37" i="3"/>
  <c r="BU24" i="3" s="1"/>
  <c r="E41" i="3"/>
  <c r="BU34" i="3"/>
  <c r="BW34" i="3"/>
  <c r="E62" i="3"/>
  <c r="E60" i="3"/>
  <c r="BW35" i="3" s="1"/>
  <c r="F65" i="3"/>
  <c r="BU37" i="3" s="1"/>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BU38" i="3" s="1"/>
  <c r="F71" i="3"/>
  <c r="E71" i="3"/>
  <c r="E72" i="3"/>
  <c r="F69" i="3"/>
  <c r="E55" i="3"/>
  <c r="E57" i="3"/>
  <c r="F55" i="3"/>
  <c r="BU33" i="3" s="1"/>
  <c r="F52" i="3"/>
  <c r="BU30" i="3" s="1"/>
  <c r="F25" i="3"/>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BW45" i="3" s="1"/>
  <c r="E80" i="3"/>
  <c r="BU43" i="3"/>
  <c r="F76" i="3"/>
  <c r="BW42" i="3" s="1"/>
  <c r="F80" i="3"/>
  <c r="E77" i="3"/>
  <c r="F78" i="3"/>
  <c r="BU42" i="3" s="1"/>
  <c r="BU44" i="3"/>
  <c r="BW36" i="3"/>
  <c r="E61" i="3"/>
  <c r="BW37" i="3" s="1"/>
  <c r="F62" i="3"/>
  <c r="BU36" i="3"/>
  <c r="F64" i="3"/>
  <c r="BU35" i="3" s="1"/>
  <c r="F72" i="3"/>
  <c r="E68" i="3"/>
  <c r="BW38" i="3"/>
  <c r="E70" i="3"/>
  <c r="BW39" i="3" l="1"/>
  <c r="BU41" i="3"/>
  <c r="BW40" i="3"/>
  <c r="BW28" i="3"/>
  <c r="BU26" i="3"/>
  <c r="BU27" i="3"/>
  <c r="BW29" i="3"/>
  <c r="BW25" i="3"/>
  <c r="BU20" i="3"/>
  <c r="BW18" i="3"/>
  <c r="BW15"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V38" i="3"/>
  <c r="BX38" i="3" s="1"/>
  <c r="BV36" i="3"/>
  <c r="BX36" i="3" s="1"/>
  <c r="BV40" i="3"/>
  <c r="BX40" i="3" s="1"/>
  <c r="BV41" i="3"/>
  <c r="BX41" i="3" s="1"/>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26" i="3" l="1"/>
  <c r="BX27"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H20" i="3"/>
  <c r="H23" i="3"/>
  <c r="H25" i="3"/>
  <c r="I23" i="3"/>
  <c r="I22" i="3"/>
  <c r="H21"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l="1"/>
  <c r="L97" i="3"/>
  <c r="L87" i="3"/>
  <c r="L84" i="3"/>
  <c r="K24" i="3"/>
  <c r="K14" i="3"/>
  <c r="L13"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CF45" i="3" s="1"/>
  <c r="L65" i="3"/>
  <c r="L55" i="3"/>
  <c r="K60" i="3"/>
  <c r="K84" i="3"/>
  <c r="K17" i="3"/>
  <c r="L68" i="3"/>
  <c r="K29" i="3"/>
  <c r="CF21" i="3" s="1"/>
  <c r="K5" i="3"/>
  <c r="L29" i="3"/>
  <c r="K13" i="3"/>
  <c r="K48" i="3"/>
  <c r="K92" i="3"/>
  <c r="L17" i="3"/>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7" i="3" l="1"/>
  <c r="CF49" i="3"/>
  <c r="CF30"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H38" i="3"/>
  <c r="N70" i="3" s="1"/>
  <c r="CH20" i="3"/>
  <c r="CK20" i="3" s="1"/>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H15" i="3"/>
  <c r="CH9" i="3"/>
  <c r="CH12" i="3"/>
  <c r="O17" i="3" s="1"/>
  <c r="CH19" i="3"/>
  <c r="O28" i="3" s="1"/>
  <c r="CH26" i="3"/>
  <c r="CH40" i="3"/>
  <c r="CH11" i="3"/>
  <c r="O12" i="3" s="1"/>
  <c r="CH14" i="3"/>
  <c r="CH13" i="3"/>
  <c r="O13" i="3" s="1"/>
  <c r="N96" i="3" l="1"/>
  <c r="O94" i="3"/>
  <c r="O97" i="3"/>
  <c r="N95" i="3"/>
  <c r="O93" i="3"/>
  <c r="O95" i="3"/>
  <c r="O64" i="3"/>
  <c r="N61" i="3"/>
  <c r="O47" i="3"/>
  <c r="O44" i="3"/>
  <c r="CI17" i="3"/>
  <c r="CI36" i="3"/>
  <c r="CK36" i="3"/>
  <c r="CI51" i="3"/>
  <c r="N29" i="3"/>
  <c r="CJ50" i="3"/>
  <c r="CI22" i="3"/>
  <c r="O55" i="3"/>
  <c r="O33" i="3"/>
  <c r="CJ19" i="3" s="1"/>
  <c r="N9" i="3"/>
  <c r="N36" i="3"/>
  <c r="CK23" i="3" s="1"/>
  <c r="O41" i="3"/>
  <c r="O4" i="3"/>
  <c r="O69" i="3"/>
  <c r="CK40" i="3" s="1"/>
  <c r="CI35" i="3"/>
  <c r="N72" i="3"/>
  <c r="CK21" i="3"/>
  <c r="O30" i="3"/>
  <c r="N32" i="3"/>
  <c r="CJ18" i="3" s="1"/>
  <c r="N7" i="3"/>
  <c r="O29" i="3"/>
  <c r="N49" i="3"/>
  <c r="N52" i="3"/>
  <c r="CI31" i="3" s="1"/>
  <c r="CK24" i="3"/>
  <c r="N54" i="3"/>
  <c r="CI44" i="3"/>
  <c r="N37" i="3"/>
  <c r="CI10" i="3"/>
  <c r="N8" i="3"/>
  <c r="CK22" i="3"/>
  <c r="CK41" i="3"/>
  <c r="O52" i="3"/>
  <c r="CK30" i="3" s="1"/>
  <c r="N97" i="3"/>
  <c r="O77" i="3"/>
  <c r="N80" i="3"/>
  <c r="N55" i="3"/>
  <c r="N81" i="3"/>
  <c r="N84" i="3"/>
  <c r="CI45" i="3"/>
  <c r="O5" i="3"/>
  <c r="CK8" i="3" s="1"/>
  <c r="N47" i="3"/>
  <c r="CI27" i="3" s="1"/>
  <c r="CK46" i="3"/>
  <c r="CI33" i="3"/>
  <c r="O53" i="3"/>
  <c r="CI32" i="3" s="1"/>
  <c r="O79" i="3"/>
  <c r="CK45" i="3" s="1"/>
  <c r="N6" i="3"/>
  <c r="N86" i="3"/>
  <c r="CK48" i="3" s="1"/>
  <c r="O32" i="3"/>
  <c r="CI12" i="3"/>
  <c r="CI43" i="3"/>
  <c r="N88" i="3"/>
  <c r="N30" i="3"/>
  <c r="CI25" i="3"/>
  <c r="CK6" i="3"/>
  <c r="CK18" i="3"/>
  <c r="CK43" i="3"/>
  <c r="CI18" i="3"/>
  <c r="CK25" i="3"/>
  <c r="N73" i="3"/>
  <c r="CI34" i="3"/>
  <c r="CI49" i="3"/>
  <c r="CI15" i="3"/>
  <c r="N15" i="3"/>
  <c r="CI37" i="3"/>
  <c r="CI11" i="3"/>
  <c r="O96" i="3"/>
  <c r="CJ53" i="3" s="1"/>
  <c r="CL53" i="3" s="1"/>
  <c r="CK34" i="3"/>
  <c r="CI39" i="3"/>
  <c r="N68" i="3"/>
  <c r="CK39" i="3" s="1"/>
  <c r="CK50" i="3"/>
  <c r="O40" i="3"/>
  <c r="O15" i="3"/>
  <c r="N65" i="3"/>
  <c r="O9" i="3"/>
  <c r="CI7" i="3" s="1"/>
  <c r="CI23" i="3"/>
  <c r="O36" i="3"/>
  <c r="CJ22" i="3" s="1"/>
  <c r="O61" i="3"/>
  <c r="CJ36" i="3" s="1"/>
  <c r="CI47" i="3"/>
  <c r="CK37" i="3"/>
  <c r="N13" i="3"/>
  <c r="O68" i="3"/>
  <c r="O57" i="3"/>
  <c r="O65" i="3"/>
  <c r="N40" i="3"/>
  <c r="O31" i="3"/>
  <c r="N92" i="3"/>
  <c r="CK51" i="3" s="1"/>
  <c r="CK12" i="3"/>
  <c r="N77" i="3"/>
  <c r="CI19" i="3"/>
  <c r="CI50" i="3"/>
  <c r="O25" i="3"/>
  <c r="O37" i="3"/>
  <c r="CI24" i="3" s="1"/>
  <c r="N5" i="3"/>
  <c r="CJ9" i="3" s="1"/>
  <c r="O72" i="3"/>
  <c r="O84" i="3"/>
  <c r="CI46" i="3" s="1"/>
  <c r="O87" i="3"/>
  <c r="N60" i="3"/>
  <c r="CK35" i="3" s="1"/>
  <c r="O78" i="3"/>
  <c r="O23" i="3"/>
  <c r="N94" i="3"/>
  <c r="CK52" i="3" s="1"/>
  <c r="N39" i="3"/>
  <c r="CK38" i="3"/>
  <c r="CI52" i="3"/>
  <c r="N4" i="3"/>
  <c r="CK7" i="3" s="1"/>
  <c r="CK19" i="3"/>
  <c r="N87" i="3"/>
  <c r="N25" i="3"/>
  <c r="O22" i="3"/>
  <c r="N76" i="3"/>
  <c r="CJ43" i="3" s="1"/>
  <c r="O49" i="3"/>
  <c r="CI29" i="3" s="1"/>
  <c r="N46" i="3"/>
  <c r="CJ28" i="3" s="1"/>
  <c r="N53" i="3"/>
  <c r="CK33" i="3" s="1"/>
  <c r="N85" i="3"/>
  <c r="N44" i="3"/>
  <c r="CK27" i="3" s="1"/>
  <c r="N12" i="3"/>
  <c r="O54" i="3"/>
  <c r="O89" i="3"/>
  <c r="O56" i="3"/>
  <c r="N24" i="3"/>
  <c r="O46" i="3"/>
  <c r="CI28" i="3"/>
  <c r="O21" i="3"/>
  <c r="CI16" i="3" s="1"/>
  <c r="N45" i="3"/>
  <c r="CK32" i="3"/>
  <c r="N16" i="3"/>
  <c r="CK10" i="3" s="1"/>
  <c r="CI48" i="3"/>
  <c r="CK26" i="3"/>
  <c r="CJ48" i="3"/>
  <c r="O20" i="3"/>
  <c r="CI14" i="3" s="1"/>
  <c r="N33" i="3"/>
  <c r="N69" i="3"/>
  <c r="O73" i="3"/>
  <c r="O60" i="3"/>
  <c r="O63" i="3"/>
  <c r="CI40" i="3"/>
  <c r="CK11" i="3"/>
  <c r="O70" i="3"/>
  <c r="CK17" i="3"/>
  <c r="N22" i="3"/>
  <c r="CK42" i="3"/>
  <c r="N78" i="3"/>
  <c r="CK44" i="3" s="1"/>
  <c r="O81" i="3"/>
  <c r="CI13" i="3"/>
  <c r="N14" i="3"/>
  <c r="CK13" i="3"/>
  <c r="N23" i="3"/>
  <c r="N20" i="3"/>
  <c r="CK15" i="3" s="1"/>
  <c r="O24" i="3"/>
  <c r="N17" i="3"/>
  <c r="O14" i="3"/>
  <c r="CK53" i="3"/>
  <c r="CK14" i="3"/>
  <c r="CK49" i="3"/>
  <c r="CK31" i="3"/>
  <c r="CK47" i="3" l="1"/>
  <c r="CI38" i="3"/>
  <c r="CI41" i="3"/>
  <c r="CI26" i="3"/>
  <c r="CK29" i="3"/>
  <c r="CK28" i="3"/>
  <c r="CI20" i="3"/>
  <c r="CI21" i="3"/>
  <c r="CJ21" i="3"/>
  <c r="CK16" i="3"/>
  <c r="CL36" i="3"/>
  <c r="CI8" i="3"/>
  <c r="CI9" i="3"/>
  <c r="CL9" i="3" s="1"/>
  <c r="CI6" i="3"/>
  <c r="CL50" i="3"/>
  <c r="CL22" i="3"/>
  <c r="CJ30" i="3"/>
  <c r="CL30" i="3" s="1"/>
  <c r="CJ32" i="3"/>
  <c r="CL32" i="3" s="1"/>
  <c r="CJ52" i="3"/>
  <c r="CL52" i="3" s="1"/>
  <c r="CJ40" i="3"/>
  <c r="CL40" i="3" s="1"/>
  <c r="CJ26" i="3"/>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K9" i="3"/>
  <c r="CJ10" i="3"/>
  <c r="CL10" i="3" s="1"/>
  <c r="CJ12" i="3"/>
  <c r="CL12" i="3" s="1"/>
  <c r="CJ25" i="3"/>
  <c r="CL25" i="3" s="1"/>
  <c r="CJ8" i="3"/>
  <c r="CL8" i="3" s="1"/>
  <c r="CJ6" i="3"/>
  <c r="CJ7" i="3"/>
  <c r="CL7" i="3" s="1"/>
  <c r="CJ23" i="3"/>
  <c r="CL23" i="3" s="1"/>
  <c r="CJ37" i="3"/>
  <c r="CL37" i="3" s="1"/>
  <c r="CJ39" i="3"/>
  <c r="CL39" i="3" s="1"/>
  <c r="CJ41" i="3"/>
  <c r="CL41" i="3" s="1"/>
  <c r="CJ29" i="3"/>
  <c r="CL29" i="3" s="1"/>
  <c r="CJ27" i="3"/>
  <c r="CL27" i="3" s="1"/>
  <c r="CL26" i="3" l="1"/>
  <c r="CL21" i="3"/>
  <c r="CL6" i="3"/>
  <c r="CM48" i="3"/>
  <c r="CM40" i="3"/>
  <c r="CM28" i="3"/>
  <c r="CM29" i="3"/>
  <c r="CM39" i="3"/>
  <c r="CM49" i="3" l="1"/>
  <c r="CM52" i="3"/>
  <c r="CM50" i="3"/>
  <c r="CM53" i="3"/>
  <c r="CM46" i="3"/>
  <c r="CM51" i="3"/>
  <c r="CM47" i="3"/>
  <c r="CM43" i="3"/>
  <c r="CM44" i="3"/>
  <c r="CM45" i="3"/>
  <c r="CM34" i="3"/>
  <c r="CM42" i="3"/>
  <c r="CM37" i="3"/>
  <c r="CM41" i="3"/>
  <c r="CM38" i="3"/>
  <c r="CM36" i="3"/>
  <c r="CM35" i="3"/>
  <c r="CM24" i="3"/>
  <c r="CM31" i="3"/>
  <c r="CM32" i="3"/>
  <c r="CM30" i="3"/>
  <c r="CM27" i="3"/>
  <c r="CM33" i="3"/>
  <c r="CM26" i="3"/>
  <c r="CM23" i="3"/>
  <c r="CM25" i="3"/>
  <c r="CM19" i="3"/>
  <c r="CM22" i="3"/>
  <c r="CM21" i="3"/>
  <c r="CM20" i="3"/>
  <c r="CM6" i="3"/>
  <c r="CM14" i="3"/>
  <c r="CM7" i="3"/>
  <c r="CM16" i="3"/>
  <c r="CM9" i="3"/>
  <c r="CM18" i="3"/>
  <c r="CM15" i="3"/>
  <c r="CM17" i="3"/>
  <c r="CM8" i="3"/>
  <c r="CM10" i="3"/>
  <c r="CM12" i="3"/>
  <c r="CM11" i="3"/>
  <c r="CM13" i="3"/>
  <c r="CN33" i="3" l="1"/>
  <c r="Q57" i="3" s="1"/>
  <c r="CN29" i="3"/>
  <c r="Q47" i="3" s="1"/>
  <c r="CN39" i="3"/>
  <c r="R71" i="3" s="1"/>
  <c r="CN45" i="3"/>
  <c r="Q79" i="3" s="1"/>
  <c r="CN41" i="3"/>
  <c r="Q71" i="3" s="1"/>
  <c r="CN24" i="3"/>
  <c r="Q37" i="3" s="1"/>
  <c r="CN14" i="3"/>
  <c r="Q20" i="3" s="1"/>
  <c r="CN30" i="3"/>
  <c r="R57" i="3" s="1"/>
  <c r="CN26" i="3"/>
  <c r="Q44" i="3" s="1"/>
  <c r="CN17" i="3"/>
  <c r="Q24" i="3" s="1"/>
  <c r="CN20" i="3"/>
  <c r="R33" i="3" s="1"/>
  <c r="CN52" i="3"/>
  <c r="R97" i="3" s="1"/>
  <c r="CN10" i="3"/>
  <c r="Q15" i="3" s="1"/>
  <c r="CN34" i="3"/>
  <c r="R65" i="3" s="1"/>
  <c r="CN18" i="3"/>
  <c r="Q28" i="3" s="1"/>
  <c r="CN43" i="3"/>
  <c r="R76" i="3" s="1"/>
  <c r="CN6" i="3"/>
  <c r="Q7" i="3" s="1"/>
  <c r="CN8" i="3"/>
  <c r="Q5" i="3" s="1"/>
  <c r="CN19" i="3"/>
  <c r="Q33" i="3" s="1"/>
  <c r="CN32" i="3"/>
  <c r="Q53" i="3" s="1"/>
  <c r="CN46" i="3"/>
  <c r="Q84" i="3" s="1"/>
  <c r="CN7" i="3"/>
  <c r="R4" i="3" s="1"/>
  <c r="CN28" i="3"/>
  <c r="R46" i="3" s="1"/>
  <c r="CN40" i="3"/>
  <c r="R73" i="3" s="1"/>
  <c r="CN21" i="3"/>
  <c r="Q31" i="3" s="1"/>
  <c r="CN38" i="3"/>
  <c r="Q70" i="3" s="1"/>
  <c r="CN15" i="3"/>
  <c r="Q25" i="3" s="1"/>
  <c r="CN9" i="3"/>
  <c r="Q6" i="3" s="1"/>
  <c r="CN23" i="3"/>
  <c r="R36" i="3" s="1"/>
  <c r="CN48" i="3"/>
  <c r="R89" i="3" s="1"/>
  <c r="CN27" i="3"/>
  <c r="R47" i="3" s="1"/>
  <c r="CN12" i="3"/>
  <c r="R15" i="3" s="1"/>
  <c r="CN49" i="3"/>
  <c r="Q87" i="3" s="1"/>
  <c r="CN36" i="3"/>
  <c r="R64" i="3" s="1"/>
  <c r="CN51" i="3"/>
  <c r="R92" i="3" s="1"/>
  <c r="CN53" i="3"/>
  <c r="Q95" i="3" s="1"/>
  <c r="CN35" i="3"/>
  <c r="R63" i="3" s="1"/>
  <c r="CN16" i="3"/>
  <c r="R25" i="3" s="1"/>
  <c r="CN37" i="3"/>
  <c r="R61" i="3" s="1"/>
  <c r="CN25" i="3"/>
  <c r="Q41" i="3" s="1"/>
  <c r="CN13" i="3"/>
  <c r="R13" i="3" s="1"/>
  <c r="CN11" i="3"/>
  <c r="Q17" i="3" s="1"/>
  <c r="CN22" i="3"/>
  <c r="Q36" i="3" s="1"/>
  <c r="CN44" i="3"/>
  <c r="R80" i="3" s="1"/>
  <c r="CN47" i="3"/>
  <c r="Q89" i="3" s="1"/>
  <c r="CN31" i="3"/>
  <c r="R52" i="3" s="1"/>
  <c r="CN42" i="3"/>
  <c r="Q76" i="3" s="1"/>
  <c r="CN50" i="3"/>
  <c r="Q94" i="3" s="1"/>
  <c r="Q97" i="3" l="1"/>
  <c r="R96" i="3"/>
  <c r="Q96" i="3"/>
  <c r="R95" i="3"/>
  <c r="R94" i="3"/>
  <c r="R93" i="3"/>
  <c r="Q93" i="3"/>
  <c r="Q92" i="3"/>
  <c r="CO51" i="3" s="1"/>
  <c r="R88" i="3"/>
  <c r="Q88" i="3"/>
  <c r="R87" i="3"/>
  <c r="Q86" i="3"/>
  <c r="Q85" i="3"/>
  <c r="R86" i="3"/>
  <c r="R85" i="3"/>
  <c r="R69" i="3"/>
  <c r="R84" i="3"/>
  <c r="Q72" i="3"/>
  <c r="R79" i="3"/>
  <c r="Q81" i="3"/>
  <c r="R81" i="3"/>
  <c r="Q60" i="3"/>
  <c r="Q80" i="3"/>
  <c r="Q77" i="3"/>
  <c r="R78" i="3"/>
  <c r="Q78" i="3"/>
  <c r="R77" i="3"/>
  <c r="Q73" i="3"/>
  <c r="CP40" i="3" s="1"/>
  <c r="R68" i="3"/>
  <c r="R72" i="3"/>
  <c r="R70" i="3"/>
  <c r="Q68" i="3"/>
  <c r="CO39" i="3" s="1"/>
  <c r="Q64" i="3"/>
  <c r="Q69" i="3"/>
  <c r="CP41" i="3" s="1"/>
  <c r="Q62" i="3"/>
  <c r="Q65" i="3"/>
  <c r="Q63" i="3"/>
  <c r="Q55" i="3"/>
  <c r="R62" i="3"/>
  <c r="Q61" i="3"/>
  <c r="CP37" i="3" s="1"/>
  <c r="R60" i="3"/>
  <c r="R56" i="3"/>
  <c r="Q56" i="3"/>
  <c r="R55" i="3"/>
  <c r="R54" i="3"/>
  <c r="R53" i="3"/>
  <c r="Q54" i="3"/>
  <c r="Q52" i="3"/>
  <c r="Q49" i="3"/>
  <c r="R45" i="3"/>
  <c r="Q48" i="3"/>
  <c r="R49" i="3"/>
  <c r="R48" i="3"/>
  <c r="CP27" i="3" s="1"/>
  <c r="Q46" i="3"/>
  <c r="Q45" i="3"/>
  <c r="R44" i="3"/>
  <c r="Q40" i="3"/>
  <c r="R32" i="3"/>
  <c r="R40" i="3"/>
  <c r="R41" i="3"/>
  <c r="R39" i="3"/>
  <c r="R28" i="3"/>
  <c r="Q38" i="3"/>
  <c r="R38" i="3"/>
  <c r="Q39" i="3"/>
  <c r="CO23" i="3" s="1"/>
  <c r="R37" i="3"/>
  <c r="CP24" i="3" s="1"/>
  <c r="Q30" i="3"/>
  <c r="CP33" i="3"/>
  <c r="R31" i="3"/>
  <c r="R22" i="3"/>
  <c r="Q29" i="3"/>
  <c r="R30" i="3"/>
  <c r="R23" i="3"/>
  <c r="Q32" i="3"/>
  <c r="R29" i="3"/>
  <c r="CP20" i="3" s="1"/>
  <c r="R24" i="3"/>
  <c r="Q23" i="3"/>
  <c r="Q22" i="3"/>
  <c r="Q21" i="3"/>
  <c r="R21" i="3"/>
  <c r="CO16" i="3" s="1"/>
  <c r="R20" i="3"/>
  <c r="CO14" i="3" s="1"/>
  <c r="CO45" i="3"/>
  <c r="CP45" i="3"/>
  <c r="R17" i="3"/>
  <c r="CP12" i="3"/>
  <c r="Q16" i="3"/>
  <c r="R16" i="3"/>
  <c r="CO30" i="3"/>
  <c r="R9" i="3"/>
  <c r="CP30" i="3"/>
  <c r="Q14" i="3"/>
  <c r="R12" i="3"/>
  <c r="CP10" i="3" s="1"/>
  <c r="R14" i="3"/>
  <c r="CO18" i="3"/>
  <c r="CP53" i="3"/>
  <c r="Q12" i="3"/>
  <c r="CO15" i="3"/>
  <c r="Q4" i="3"/>
  <c r="R5" i="3"/>
  <c r="CO8" i="3" s="1"/>
  <c r="CO53" i="3"/>
  <c r="Q8" i="3"/>
  <c r="R8" i="3"/>
  <c r="CO9" i="3" s="1"/>
  <c r="CO43" i="3"/>
  <c r="CP50" i="3"/>
  <c r="CP43" i="3"/>
  <c r="CO12" i="3"/>
  <c r="CP36" i="3"/>
  <c r="CO35" i="3"/>
  <c r="CO47" i="3"/>
  <c r="CP47" i="3"/>
  <c r="R6" i="3"/>
  <c r="R7" i="3"/>
  <c r="Q9" i="3"/>
  <c r="CP44" i="3"/>
  <c r="CP22" i="3"/>
  <c r="CO22" i="3"/>
  <c r="Q13" i="3"/>
  <c r="CO19" i="3"/>
  <c r="CP42" i="3"/>
  <c r="CP49" i="3"/>
  <c r="CP35" i="3"/>
  <c r="CP34" i="3"/>
  <c r="CO24" i="3"/>
  <c r="CP38" i="3"/>
  <c r="CP46" i="3"/>
  <c r="CO34" i="3"/>
  <c r="CO50" i="3"/>
  <c r="CO46" i="3"/>
  <c r="CO21" i="3"/>
  <c r="CO49" i="3"/>
  <c r="CO38" i="3"/>
  <c r="CP31" i="3"/>
  <c r="CP32" i="3"/>
  <c r="CP16" i="3"/>
  <c r="CO42" i="3"/>
  <c r="CO44" i="3"/>
  <c r="CO31" i="3"/>
  <c r="CO32" i="3"/>
  <c r="CP17" i="3"/>
  <c r="CP9" i="3"/>
  <c r="CQ9" i="3" s="1"/>
  <c r="CP15" i="3"/>
  <c r="CP13" i="3"/>
  <c r="CO17" i="3"/>
  <c r="CP21" i="3"/>
  <c r="CP18" i="3"/>
  <c r="CP19" i="3"/>
  <c r="CQ12" i="3"/>
  <c r="CO13" i="3"/>
  <c r="CO7" i="3"/>
  <c r="CO6" i="3"/>
  <c r="CP6" i="3"/>
  <c r="CP8" i="3"/>
  <c r="CQ8" i="3" s="1"/>
  <c r="CP7" i="3"/>
  <c r="CP52" i="3"/>
  <c r="CO52" i="3"/>
  <c r="CO41" i="3"/>
  <c r="CO33" i="3"/>
  <c r="CO25" i="3"/>
  <c r="CP25" i="3"/>
  <c r="CO36" i="3"/>
  <c r="CP39" i="3" l="1"/>
  <c r="CQ39" i="3" s="1"/>
  <c r="CP51" i="3"/>
  <c r="CP48" i="3"/>
  <c r="CO48" i="3"/>
  <c r="CO40" i="3"/>
  <c r="CQ40" i="3" s="1"/>
  <c r="CO37" i="3"/>
  <c r="CQ37" i="3" s="1"/>
  <c r="CP26" i="3"/>
  <c r="CO26" i="3"/>
  <c r="CP29" i="3"/>
  <c r="CO29" i="3"/>
  <c r="CO27" i="3"/>
  <c r="CQ27" i="3" s="1"/>
  <c r="CP28" i="3"/>
  <c r="CO28" i="3"/>
  <c r="CQ33" i="3"/>
  <c r="CP23" i="3"/>
  <c r="CQ23" i="3" s="1"/>
  <c r="CO20" i="3"/>
  <c r="CQ20" i="3" s="1"/>
  <c r="CQ45" i="3"/>
  <c r="CP14" i="3"/>
  <c r="CQ14" i="3" s="1"/>
  <c r="CQ30" i="3"/>
  <c r="CO11" i="3"/>
  <c r="CO10" i="3"/>
  <c r="CQ10" i="3" s="1"/>
  <c r="CP11" i="3"/>
  <c r="CQ11" i="3" s="1"/>
  <c r="CQ18" i="3"/>
  <c r="CQ53" i="3"/>
  <c r="CQ36" i="3"/>
  <c r="CQ35" i="3"/>
  <c r="CQ19" i="3"/>
  <c r="CQ43" i="3"/>
  <c r="CQ47" i="3"/>
  <c r="CQ50" i="3"/>
  <c r="CQ15" i="3"/>
  <c r="CQ51" i="3"/>
  <c r="CQ22" i="3"/>
  <c r="CQ42" i="3"/>
  <c r="CQ44" i="3"/>
  <c r="CQ49" i="3"/>
  <c r="CQ24" i="3"/>
  <c r="CQ34" i="3"/>
  <c r="CQ21" i="3"/>
  <c r="CQ46" i="3"/>
  <c r="CQ16" i="3"/>
  <c r="CQ38" i="3"/>
  <c r="CQ31" i="3"/>
  <c r="CQ32" i="3"/>
  <c r="CQ13" i="3"/>
  <c r="CQ17" i="3"/>
  <c r="CQ7" i="3"/>
  <c r="CQ6" i="3"/>
  <c r="CQ41" i="3"/>
  <c r="CQ52" i="3"/>
  <c r="CQ25" i="3"/>
  <c r="CQ48" i="3" l="1"/>
  <c r="CQ26" i="3"/>
  <c r="CR26" i="3" s="1"/>
  <c r="CQ29" i="3"/>
  <c r="CQ28" i="3"/>
  <c r="CR33" i="3" s="1"/>
  <c r="CR21" i="3"/>
  <c r="CR31" i="3"/>
  <c r="CR49" i="3"/>
  <c r="CR45" i="3"/>
  <c r="CR44" i="3"/>
  <c r="CR43" i="3"/>
  <c r="CR42" i="3"/>
  <c r="CR19" i="3"/>
  <c r="CR35" i="3"/>
  <c r="CR34" i="3"/>
  <c r="CR24" i="3"/>
  <c r="CR36" i="3"/>
  <c r="CR22" i="3"/>
  <c r="CR17" i="3"/>
  <c r="CR14" i="3"/>
  <c r="CR20" i="3"/>
  <c r="CR15" i="3"/>
  <c r="CR16" i="3"/>
  <c r="CR18" i="3"/>
  <c r="CR10" i="3"/>
  <c r="CR7" i="3"/>
  <c r="CR46" i="3"/>
  <c r="CR11" i="3"/>
  <c r="CR32" i="3"/>
  <c r="CR9" i="3"/>
  <c r="CR6" i="3"/>
  <c r="CR8" i="3"/>
  <c r="CR13" i="3"/>
  <c r="CR12" i="3"/>
  <c r="CR37" i="3"/>
  <c r="CR23" i="3"/>
  <c r="CR25" i="3"/>
  <c r="CR51" i="3"/>
  <c r="CR52" i="3"/>
  <c r="CR50" i="3" l="1"/>
  <c r="CR48" i="3"/>
  <c r="CR53" i="3"/>
  <c r="CR47" i="3"/>
  <c r="CR40" i="3"/>
  <c r="CR38" i="3"/>
  <c r="CR39" i="3"/>
  <c r="CR41" i="3"/>
  <c r="CR27" i="3"/>
  <c r="CR29" i="3"/>
  <c r="CR28" i="3"/>
  <c r="CR30" i="3"/>
  <c r="CS24" i="3" l="1"/>
  <c r="U40" i="3" s="1"/>
  <c r="CS53" i="3"/>
  <c r="T95" i="3" s="1"/>
  <c r="CS16" i="3"/>
  <c r="U23" i="3" s="1"/>
  <c r="CS29" i="3"/>
  <c r="U45" i="3" s="1"/>
  <c r="CS50" i="3"/>
  <c r="T92" i="3" s="1"/>
  <c r="CS18" i="3"/>
  <c r="T30" i="3" s="1"/>
  <c r="CS6" i="3"/>
  <c r="U8" i="3" s="1"/>
  <c r="CS43" i="3"/>
  <c r="T80" i="3" s="1"/>
  <c r="CS41" i="3"/>
  <c r="T71" i="3" s="1"/>
  <c r="CS21" i="3"/>
  <c r="T31" i="3" s="1"/>
  <c r="CS37" i="3"/>
  <c r="T63" i="3" s="1"/>
  <c r="CS31" i="3"/>
  <c r="U55" i="3" s="1"/>
  <c r="CS40" i="3"/>
  <c r="U70" i="3" s="1"/>
  <c r="CS14" i="3"/>
  <c r="U24" i="3" s="1"/>
  <c r="CS39" i="3"/>
  <c r="U71" i="3" s="1"/>
  <c r="CS35" i="3"/>
  <c r="U63" i="3" s="1"/>
  <c r="CS7" i="3"/>
  <c r="U4" i="3" s="1"/>
  <c r="CS25" i="3"/>
  <c r="T39" i="3" s="1"/>
  <c r="CS13" i="3"/>
  <c r="T14" i="3" s="1"/>
  <c r="CS34" i="3"/>
  <c r="U65" i="3" s="1"/>
  <c r="CS48" i="3"/>
  <c r="U89" i="3" s="1"/>
  <c r="CS10" i="3"/>
  <c r="T15" i="3" s="1"/>
  <c r="CS27" i="3"/>
  <c r="U47" i="3" s="1"/>
  <c r="CS33" i="3"/>
  <c r="U53" i="3" s="1"/>
  <c r="CS38" i="3"/>
  <c r="T70" i="3" s="1"/>
  <c r="CS45" i="3"/>
  <c r="T79" i="3" s="1"/>
  <c r="CS15" i="3"/>
  <c r="U22" i="3" s="1"/>
  <c r="CS44" i="3"/>
  <c r="U80" i="3" s="1"/>
  <c r="CS42" i="3"/>
  <c r="T78" i="3" s="1"/>
  <c r="CS28" i="3"/>
  <c r="U48" i="3" s="1"/>
  <c r="CS17" i="3"/>
  <c r="T22" i="3" s="1"/>
  <c r="CS32" i="3"/>
  <c r="U56" i="3" s="1"/>
  <c r="CS30" i="3"/>
  <c r="U57" i="3" s="1"/>
  <c r="CS51" i="3"/>
  <c r="U92" i="3" s="1"/>
  <c r="CS20" i="3"/>
  <c r="U30" i="3" s="1"/>
  <c r="CS47" i="3"/>
  <c r="U84" i="3" s="1"/>
  <c r="CS8" i="3"/>
  <c r="U9" i="3" s="1"/>
  <c r="CS46" i="3"/>
  <c r="U88" i="3" s="1"/>
  <c r="CS26" i="3"/>
  <c r="T46" i="3" s="1"/>
  <c r="CS9" i="3"/>
  <c r="U5" i="3" s="1"/>
  <c r="CS49" i="3"/>
  <c r="U85" i="3" s="1"/>
  <c r="CS36" i="3"/>
  <c r="U62" i="3" s="1"/>
  <c r="CS12" i="3"/>
  <c r="T13" i="3" s="1"/>
  <c r="CS52" i="3"/>
  <c r="T93" i="3" s="1"/>
  <c r="CS11" i="3"/>
  <c r="T17" i="3" s="1"/>
  <c r="CS19" i="3"/>
  <c r="U31" i="3" s="1"/>
  <c r="CS23" i="3"/>
  <c r="T40" i="3" s="1"/>
  <c r="CS22" i="3"/>
  <c r="T38" i="3" s="1"/>
  <c r="U38" i="3"/>
  <c r="U93" i="3" l="1"/>
  <c r="T96" i="3"/>
  <c r="U96" i="3"/>
  <c r="T97" i="3"/>
  <c r="U97" i="3"/>
  <c r="U95" i="3"/>
  <c r="T94" i="3"/>
  <c r="U94" i="3"/>
  <c r="CT50" i="3" s="1"/>
  <c r="T87" i="3"/>
  <c r="T88" i="3"/>
  <c r="T89" i="3"/>
  <c r="U87" i="3"/>
  <c r="T86" i="3"/>
  <c r="T84" i="3"/>
  <c r="U86" i="3"/>
  <c r="T85" i="3"/>
  <c r="T81" i="3"/>
  <c r="U81" i="3"/>
  <c r="U79" i="3"/>
  <c r="U78" i="3"/>
  <c r="T76" i="3"/>
  <c r="U77" i="3"/>
  <c r="U72" i="3"/>
  <c r="T77" i="3"/>
  <c r="U76" i="3"/>
  <c r="T73" i="3"/>
  <c r="U73" i="3"/>
  <c r="T72" i="3"/>
  <c r="T64" i="3"/>
  <c r="T69" i="3"/>
  <c r="U25" i="3"/>
  <c r="T28" i="3"/>
  <c r="U69" i="3"/>
  <c r="T68" i="3"/>
  <c r="T37" i="3"/>
  <c r="U68" i="3"/>
  <c r="CT38" i="3" s="1"/>
  <c r="T65" i="3"/>
  <c r="U64" i="3"/>
  <c r="T21" i="3"/>
  <c r="T62" i="3"/>
  <c r="U60" i="3"/>
  <c r="T47" i="3"/>
  <c r="T61" i="3"/>
  <c r="U61" i="3"/>
  <c r="T60" i="3"/>
  <c r="CT35" i="3" s="1"/>
  <c r="T57" i="3"/>
  <c r="U6" i="3"/>
  <c r="T49" i="3"/>
  <c r="T32" i="3"/>
  <c r="U28" i="3"/>
  <c r="CT17" i="3"/>
  <c r="T7" i="3"/>
  <c r="T56" i="3"/>
  <c r="T4" i="3"/>
  <c r="T24" i="3"/>
  <c r="U32" i="3"/>
  <c r="U29" i="3"/>
  <c r="U21" i="3"/>
  <c r="CT7" i="3"/>
  <c r="CT53" i="3"/>
  <c r="T12" i="3"/>
  <c r="U16" i="3"/>
  <c r="T55" i="3"/>
  <c r="CT32" i="3"/>
  <c r="T53" i="3"/>
  <c r="CT37" i="3"/>
  <c r="U13" i="3"/>
  <c r="T23" i="3"/>
  <c r="T20" i="3"/>
  <c r="CT43" i="3"/>
  <c r="U17" i="3"/>
  <c r="U52" i="3"/>
  <c r="CT31" i="3"/>
  <c r="CT12" i="3"/>
  <c r="CT33" i="3"/>
  <c r="CT34" i="3"/>
  <c r="U39" i="3"/>
  <c r="T9" i="3"/>
  <c r="U37" i="3"/>
  <c r="CT24" i="3" s="1"/>
  <c r="U12" i="3"/>
  <c r="CT51" i="3"/>
  <c r="U14" i="3"/>
  <c r="U7" i="3"/>
  <c r="T41" i="3"/>
  <c r="T29" i="3"/>
  <c r="T5" i="3"/>
  <c r="U44" i="3"/>
  <c r="T48" i="3"/>
  <c r="CT28" i="3" s="1"/>
  <c r="U54" i="3"/>
  <c r="U15" i="3"/>
  <c r="T52" i="3"/>
  <c r="T54" i="3"/>
  <c r="T44" i="3"/>
  <c r="U20" i="3"/>
  <c r="U36" i="3"/>
  <c r="CT22" i="3" s="1"/>
  <c r="T33" i="3"/>
  <c r="CT19" i="3"/>
  <c r="U33" i="3"/>
  <c r="CT49" i="3"/>
  <c r="T45" i="3"/>
  <c r="T16" i="3"/>
  <c r="U41" i="3"/>
  <c r="CT15" i="3"/>
  <c r="T6" i="3"/>
  <c r="U46" i="3"/>
  <c r="T25" i="3"/>
  <c r="U49" i="3"/>
  <c r="T36" i="3"/>
  <c r="CT23" i="3" s="1"/>
  <c r="CT44" i="3"/>
  <c r="T8" i="3"/>
  <c r="CT25" i="3"/>
  <c r="CT11" i="3"/>
  <c r="CT21" i="3"/>
  <c r="CT6" i="3"/>
  <c r="CT14" i="3"/>
  <c r="CT46" i="3"/>
  <c r="CT42" i="3"/>
  <c r="CT45" i="3"/>
  <c r="CT20" i="3"/>
  <c r="CT30" i="3"/>
  <c r="CT18" i="3"/>
  <c r="CT16" i="3"/>
  <c r="CT13" i="3"/>
  <c r="CT41" i="3"/>
  <c r="CT10" i="3"/>
  <c r="CT52" i="3"/>
  <c r="CT9" i="3"/>
  <c r="CT36" i="3"/>
  <c r="CT8" i="3"/>
  <c r="CT48" i="3" l="1"/>
  <c r="CT47" i="3"/>
  <c r="CT39" i="3"/>
  <c r="CT40" i="3"/>
  <c r="CT27" i="3"/>
  <c r="CT29" i="3"/>
  <c r="CU53" i="3" s="1"/>
  <c r="CT26" i="3"/>
  <c r="CU38" i="3" s="1"/>
  <c r="CU43" i="3"/>
  <c r="CU49" i="3"/>
  <c r="CU24" i="3"/>
  <c r="CU41" i="3"/>
  <c r="CU21" i="3"/>
  <c r="CU30" i="3"/>
  <c r="CU10" i="3"/>
  <c r="CU20" i="3"/>
  <c r="CU35" i="3"/>
  <c r="CU31" i="3"/>
  <c r="CU18" i="3"/>
  <c r="CU11" i="3"/>
  <c r="CU19" i="3"/>
  <c r="CU46" i="3"/>
  <c r="CU32" i="3"/>
  <c r="CU33" i="3"/>
  <c r="CU15" i="3"/>
  <c r="CU14" i="3"/>
  <c r="CU42" i="3"/>
  <c r="CU34" i="3"/>
  <c r="CU17" i="3"/>
  <c r="CU12" i="3"/>
  <c r="CU16" i="3"/>
  <c r="CU22" i="3"/>
  <c r="CU8" i="3"/>
  <c r="CU25" i="3"/>
  <c r="CU37" i="3"/>
  <c r="CU23" i="3"/>
  <c r="CU9" i="3"/>
  <c r="CU51" i="3"/>
  <c r="CU7" i="3"/>
  <c r="CU6" i="3"/>
  <c r="CU13" i="3"/>
  <c r="CU36" i="3"/>
  <c r="CU52" i="3" l="1"/>
  <c r="CU50" i="3"/>
  <c r="CU48" i="3"/>
  <c r="CU47" i="3"/>
  <c r="CU44" i="3"/>
  <c r="CU45" i="3"/>
  <c r="CU28" i="3"/>
  <c r="CU39" i="3"/>
  <c r="CU40" i="3"/>
  <c r="CU26" i="3"/>
  <c r="CU29" i="3"/>
  <c r="CU27" i="3"/>
  <c r="CV41" i="3" l="1"/>
  <c r="CW41" i="3" s="1"/>
  <c r="CV23" i="3"/>
  <c r="CW23" i="3" s="1"/>
  <c r="CV17" i="3"/>
  <c r="CW17" i="3" s="1"/>
  <c r="CV27" i="3"/>
  <c r="CW27" i="3" s="1"/>
  <c r="CV31" i="3"/>
  <c r="CW31" i="3" s="1"/>
  <c r="CV52" i="3"/>
  <c r="CW52" i="3" s="1"/>
  <c r="CV34" i="3"/>
  <c r="CW34" i="3" s="1"/>
  <c r="CV6" i="3"/>
  <c r="CW6" i="3" s="1"/>
  <c r="CV46" i="3"/>
  <c r="CW46" i="3" s="1"/>
  <c r="CV53" i="3"/>
  <c r="CW53" i="3" s="1"/>
  <c r="CV37" i="3"/>
  <c r="CW37" i="3" s="1"/>
  <c r="CV50" i="3"/>
  <c r="CW50" i="3" s="1"/>
  <c r="CV40" i="3"/>
  <c r="CW40" i="3" s="1"/>
  <c r="CV12" i="3"/>
  <c r="CW12" i="3" s="1"/>
  <c r="CV22" i="3"/>
  <c r="CW22" i="3" s="1"/>
  <c r="CV7" i="3"/>
  <c r="CW7" i="3" s="1"/>
  <c r="CV20" i="3"/>
  <c r="CW20" i="3" s="1"/>
  <c r="CV26" i="3"/>
  <c r="CW26" i="3" s="1"/>
  <c r="CV9" i="3"/>
  <c r="CW9" i="3" s="1"/>
  <c r="CV38" i="3"/>
  <c r="CW38" i="3" s="1"/>
  <c r="CV29" i="3"/>
  <c r="CW29" i="3" s="1"/>
  <c r="CV43" i="3"/>
  <c r="CW43" i="3" s="1"/>
  <c r="CV30" i="3"/>
  <c r="CW30" i="3" s="1"/>
  <c r="CV14" i="3"/>
  <c r="CW14" i="3" s="1"/>
  <c r="CV32" i="3"/>
  <c r="CW32" i="3" s="1"/>
  <c r="CV19" i="3"/>
  <c r="CW19" i="3" s="1"/>
  <c r="CV33" i="3"/>
  <c r="CW33" i="3" s="1"/>
  <c r="CV21" i="3"/>
  <c r="CW21" i="3" s="1"/>
  <c r="CV11" i="3"/>
  <c r="CW11" i="3" s="1"/>
  <c r="CV24" i="3"/>
  <c r="CW24" i="3" s="1"/>
  <c r="CV48" i="3"/>
  <c r="CW48" i="3" s="1"/>
  <c r="CV39" i="3"/>
  <c r="CW39" i="3" s="1"/>
  <c r="CV47" i="3"/>
  <c r="CW47" i="3" s="1"/>
  <c r="CV45" i="3"/>
  <c r="CW45" i="3" s="1"/>
  <c r="CV13" i="3"/>
  <c r="CW13" i="3" s="1"/>
  <c r="CV49" i="3"/>
  <c r="CW49" i="3" s="1"/>
  <c r="CV18" i="3"/>
  <c r="CW18" i="3" s="1"/>
  <c r="CV51" i="3"/>
  <c r="CW51" i="3" s="1"/>
  <c r="CV44" i="3"/>
  <c r="CW44" i="3" s="1"/>
  <c r="CV35" i="3"/>
  <c r="CW35" i="3" s="1"/>
  <c r="CV15" i="3"/>
  <c r="CW15" i="3" s="1"/>
  <c r="CV16" i="3"/>
  <c r="CW16" i="3" s="1"/>
  <c r="CV10" i="3"/>
  <c r="CW10" i="3" s="1"/>
  <c r="CV25" i="3"/>
  <c r="CW25" i="3" s="1"/>
  <c r="CV8" i="3"/>
  <c r="CW8" i="3" s="1"/>
  <c r="CV28" i="3"/>
  <c r="CW28" i="3" s="1"/>
  <c r="CV36" i="3"/>
  <c r="CW36" i="3" s="1"/>
  <c r="CV42" i="3"/>
  <c r="CW42" i="3" s="1"/>
  <c r="CX37" i="3" l="1"/>
  <c r="CX46" i="3"/>
  <c r="CX10" i="3"/>
  <c r="CX51" i="3"/>
  <c r="CX16" i="3"/>
  <c r="CX18" i="3"/>
  <c r="CX7" i="3"/>
  <c r="CX24" i="3"/>
  <c r="CX19" i="3"/>
  <c r="CX22" i="3"/>
  <c r="CX12" i="3"/>
  <c r="CX53" i="3"/>
  <c r="CX48" i="3"/>
  <c r="CX6" i="3"/>
  <c r="CX38" i="3"/>
  <c r="CX13" i="3"/>
  <c r="CX40" i="3"/>
  <c r="CX9" i="3"/>
  <c r="CX47" i="3"/>
  <c r="CX42" i="3"/>
  <c r="CX21" i="3"/>
  <c r="CX43" i="3"/>
  <c r="CX25" i="3"/>
  <c r="CX31" i="3"/>
  <c r="CX17" i="3"/>
  <c r="CX8" i="3"/>
  <c r="CX45" i="3"/>
  <c r="CX39" i="3"/>
  <c r="CX33" i="3"/>
  <c r="CX29" i="3"/>
  <c r="CX32" i="3"/>
  <c r="CX28" i="3"/>
  <c r="CX34" i="3"/>
  <c r="CX15" i="3"/>
  <c r="CX52" i="3"/>
  <c r="CX49" i="3"/>
  <c r="CX35" i="3"/>
  <c r="CX27" i="3"/>
  <c r="CX14" i="3"/>
  <c r="CX30" i="3"/>
  <c r="CX50" i="3"/>
  <c r="CX20" i="3"/>
  <c r="CX44" i="3"/>
  <c r="CX41" i="3"/>
  <c r="CX11" i="3"/>
  <c r="CX23" i="3"/>
  <c r="CX36" i="3"/>
  <c r="CX26" i="3"/>
  <c r="CY32" i="3" l="1"/>
  <c r="CZ32" i="3" s="1"/>
  <c r="CY34" i="3"/>
  <c r="CZ34" i="3" s="1"/>
  <c r="CY16" i="3"/>
  <c r="CZ16" i="3" s="1"/>
  <c r="CY25" i="3"/>
  <c r="CZ25" i="3" s="1"/>
  <c r="CY40" i="3"/>
  <c r="CZ40" i="3" s="1"/>
  <c r="CY38" i="3"/>
  <c r="CZ38" i="3" s="1"/>
  <c r="CY44" i="3"/>
  <c r="CZ44" i="3" s="1"/>
  <c r="CY12" i="3"/>
  <c r="CZ12" i="3" s="1"/>
  <c r="CY14" i="3"/>
  <c r="CZ14" i="3" s="1"/>
  <c r="CY30" i="3"/>
  <c r="CZ30" i="3" s="1"/>
  <c r="CY43" i="3"/>
  <c r="CZ43" i="3" s="1"/>
  <c r="CY20" i="3"/>
  <c r="CZ20" i="3" s="1"/>
  <c r="CY49" i="3"/>
  <c r="CZ49" i="3" s="1"/>
  <c r="CY27" i="3"/>
  <c r="CZ27" i="3" s="1"/>
  <c r="CY36" i="3"/>
  <c r="CZ36" i="3" s="1"/>
  <c r="CY52" i="3"/>
  <c r="CZ52" i="3" s="1"/>
  <c r="CY23" i="3"/>
  <c r="CZ23" i="3" s="1"/>
  <c r="CY15" i="3"/>
  <c r="CZ15" i="3" s="1"/>
  <c r="CY39" i="3"/>
  <c r="CZ39" i="3" s="1"/>
  <c r="CY26" i="3"/>
  <c r="CZ26" i="3" s="1"/>
  <c r="CY17" i="3"/>
  <c r="CZ17" i="3" s="1"/>
  <c r="CY29" i="3"/>
  <c r="CZ29" i="3" s="1"/>
  <c r="CY51" i="3"/>
  <c r="CZ51" i="3" s="1"/>
  <c r="CY6" i="3"/>
  <c r="CZ6" i="3" s="1"/>
  <c r="CY13" i="3"/>
  <c r="CZ13" i="3" s="1"/>
  <c r="CY41" i="3"/>
  <c r="CZ41" i="3" s="1"/>
  <c r="CY50" i="3"/>
  <c r="CZ50" i="3" s="1"/>
  <c r="CY22" i="3"/>
  <c r="CZ22" i="3" s="1"/>
  <c r="CY35" i="3"/>
  <c r="CZ35" i="3" s="1"/>
  <c r="CY7" i="3"/>
  <c r="CZ7" i="3" s="1"/>
  <c r="CY19" i="3"/>
  <c r="CZ19" i="3" s="1"/>
  <c r="CY48" i="3"/>
  <c r="CZ48" i="3" s="1"/>
  <c r="CY8" i="3"/>
  <c r="CZ8" i="3" s="1"/>
  <c r="CY33" i="3"/>
  <c r="CZ33" i="3" s="1"/>
  <c r="CY18" i="3"/>
  <c r="CZ18" i="3" s="1"/>
  <c r="CY37" i="3"/>
  <c r="CZ37" i="3" s="1"/>
  <c r="CY53" i="3"/>
  <c r="CZ53" i="3" s="1"/>
  <c r="CY28" i="3"/>
  <c r="CZ28" i="3" s="1"/>
  <c r="CY31" i="3"/>
  <c r="CZ31" i="3" s="1"/>
  <c r="CY21" i="3"/>
  <c r="CZ21" i="3" s="1"/>
  <c r="CY46" i="3"/>
  <c r="CZ46" i="3" s="1"/>
  <c r="CY9" i="3"/>
  <c r="CZ9" i="3" s="1"/>
  <c r="CY45" i="3"/>
  <c r="CZ45" i="3" s="1"/>
  <c r="CY24" i="3"/>
  <c r="CZ24" i="3" s="1"/>
  <c r="CY42" i="3"/>
  <c r="CZ42" i="3" s="1"/>
  <c r="CY11" i="3"/>
  <c r="CZ11" i="3" s="1"/>
  <c r="CY10" i="3"/>
  <c r="CZ10" i="3" s="1"/>
  <c r="CY47" i="3"/>
  <c r="CZ47" i="3" s="1"/>
  <c r="DA40" i="3" l="1"/>
  <c r="DA52" i="3"/>
  <c r="DA6" i="3"/>
  <c r="DA34" i="3"/>
  <c r="DA42" i="3"/>
  <c r="DA27" i="3"/>
  <c r="DA17" i="3"/>
  <c r="DA13" i="3"/>
  <c r="DA35" i="3"/>
  <c r="DA25" i="3"/>
  <c r="DA12" i="3"/>
  <c r="DA38" i="3"/>
  <c r="DA9" i="3"/>
  <c r="DA20" i="3"/>
  <c r="DA24" i="3"/>
  <c r="DA15" i="3"/>
  <c r="DA39" i="3"/>
  <c r="DA22" i="3"/>
  <c r="DA7" i="3"/>
  <c r="DA36" i="3"/>
  <c r="DA8" i="3"/>
  <c r="DA53" i="3"/>
  <c r="DA44" i="3"/>
  <c r="DA10" i="3"/>
  <c r="DA47" i="3"/>
  <c r="DA50" i="3"/>
  <c r="DA33" i="3"/>
  <c r="DA18" i="3"/>
  <c r="DA51" i="3"/>
  <c r="DA48" i="3"/>
  <c r="DA29" i="3"/>
  <c r="DA30" i="3"/>
  <c r="DA19" i="3"/>
  <c r="DA23" i="3"/>
  <c r="DA16" i="3"/>
  <c r="DA45" i="3"/>
  <c r="DA37" i="3"/>
  <c r="DA14" i="3"/>
  <c r="DA31" i="3"/>
  <c r="DA26" i="3"/>
  <c r="DA41" i="3"/>
  <c r="DA43" i="3"/>
  <c r="DA46" i="3"/>
  <c r="DA28" i="3"/>
  <c r="DA11" i="3"/>
  <c r="DA21" i="3"/>
  <c r="DA32" i="3"/>
  <c r="DA49" i="3"/>
  <c r="DB49" i="3" l="1"/>
  <c r="DC49" i="3" s="1"/>
  <c r="DB45" i="3"/>
  <c r="DC45" i="3" s="1"/>
  <c r="DB32" i="3"/>
  <c r="DC32" i="3" s="1"/>
  <c r="DB10" i="3"/>
  <c r="DC10" i="3" s="1"/>
  <c r="DB53" i="3"/>
  <c r="DC53" i="3" s="1"/>
  <c r="DB30" i="3"/>
  <c r="DC30" i="3" s="1"/>
  <c r="DB17" i="3"/>
  <c r="DC17" i="3" s="1"/>
  <c r="DB38" i="3"/>
  <c r="DC38" i="3" s="1"/>
  <c r="DB23" i="3"/>
  <c r="DC23" i="3" s="1"/>
  <c r="DB11" i="3"/>
  <c r="DC11" i="3" s="1"/>
  <c r="DB35" i="3"/>
  <c r="DC35" i="3" s="1"/>
  <c r="DB40" i="3"/>
  <c r="DC40" i="3" s="1"/>
  <c r="DB18" i="3"/>
  <c r="DC18" i="3" s="1"/>
  <c r="DB34" i="3"/>
  <c r="DC34" i="3" s="1"/>
  <c r="DB19" i="3"/>
  <c r="DC19" i="3" s="1"/>
  <c r="DB21" i="3"/>
  <c r="DC21" i="3" s="1"/>
  <c r="DB33" i="3"/>
  <c r="DC33" i="3" s="1"/>
  <c r="DB14" i="3"/>
  <c r="DC14" i="3" s="1"/>
  <c r="DB50" i="3"/>
  <c r="DC50" i="3" s="1"/>
  <c r="DB16" i="3"/>
  <c r="DC16" i="3" s="1"/>
  <c r="DB25" i="3"/>
  <c r="DC25" i="3" s="1"/>
  <c r="DB28" i="3"/>
  <c r="DC28" i="3" s="1"/>
  <c r="DB37" i="3"/>
  <c r="DC37" i="3" s="1"/>
  <c r="DB47" i="3"/>
  <c r="DC47" i="3" s="1"/>
  <c r="DB24" i="3"/>
  <c r="DC24" i="3" s="1"/>
  <c r="DB8" i="3"/>
  <c r="DC8" i="3" s="1"/>
  <c r="DB29" i="3"/>
  <c r="DC29" i="3" s="1"/>
  <c r="DB20" i="3"/>
  <c r="DC20" i="3" s="1"/>
  <c r="DB39" i="3"/>
  <c r="DC39" i="3" s="1"/>
  <c r="DB12" i="3"/>
  <c r="DC12" i="3" s="1"/>
  <c r="DB6" i="3"/>
  <c r="DC6" i="3" s="1"/>
  <c r="DB52" i="3"/>
  <c r="DC52" i="3" s="1"/>
  <c r="DB7" i="3"/>
  <c r="DC7" i="3" s="1"/>
  <c r="DB41" i="3"/>
  <c r="DC41" i="3" s="1"/>
  <c r="DB31" i="3"/>
  <c r="DC31" i="3" s="1"/>
  <c r="DB26" i="3"/>
  <c r="DC26" i="3" s="1"/>
  <c r="DB22" i="3"/>
  <c r="DC22" i="3" s="1"/>
  <c r="DB48" i="3"/>
  <c r="DC48" i="3" s="1"/>
  <c r="DB13" i="3"/>
  <c r="DC13" i="3" s="1"/>
  <c r="DB51" i="3"/>
  <c r="DC51" i="3" s="1"/>
  <c r="DB44" i="3"/>
  <c r="DC44" i="3" s="1"/>
  <c r="DB36" i="3"/>
  <c r="DC36" i="3" s="1"/>
  <c r="DB46" i="3"/>
  <c r="DC46" i="3" s="1"/>
  <c r="DB43" i="3"/>
  <c r="DC43" i="3" s="1"/>
  <c r="DB27" i="3"/>
  <c r="DC27" i="3" s="1"/>
  <c r="DB15" i="3"/>
  <c r="DC15" i="3" s="1"/>
  <c r="DB9" i="3"/>
  <c r="DC9" i="3" s="1"/>
  <c r="DB42" i="3"/>
  <c r="DC42" i="3" s="1"/>
  <c r="DD37" i="3" l="1"/>
  <c r="BM37" i="3" s="1"/>
  <c r="DD52" i="3"/>
  <c r="BM52" i="3" s="1"/>
  <c r="DD34" i="3"/>
  <c r="BM34" i="3" s="1"/>
  <c r="DD40" i="3"/>
  <c r="BM40" i="3" s="1"/>
  <c r="DD50" i="3"/>
  <c r="BM50" i="3" s="1"/>
  <c r="DD25" i="3"/>
  <c r="BM25" i="3" s="1"/>
  <c r="DD20" i="3"/>
  <c r="BM20" i="3" s="1"/>
  <c r="DD43" i="3"/>
  <c r="BM43" i="3" s="1"/>
  <c r="DD44" i="3"/>
  <c r="BM44" i="3" s="1"/>
  <c r="DD33" i="3"/>
  <c r="BM33" i="3" s="1"/>
  <c r="DD26" i="3"/>
  <c r="BM26" i="3" s="1"/>
  <c r="DD39" i="3"/>
  <c r="BM39" i="3" s="1"/>
  <c r="DD7" i="3"/>
  <c r="BM7" i="3" s="1"/>
  <c r="DD9" i="3"/>
  <c r="BM9" i="3" s="1"/>
  <c r="DD10" i="3"/>
  <c r="BM10" i="3" s="1"/>
  <c r="DD23" i="3"/>
  <c r="BM23" i="3" s="1"/>
  <c r="DD28" i="3"/>
  <c r="BM28" i="3" s="1"/>
  <c r="DD22" i="3"/>
  <c r="BM22" i="3" s="1"/>
  <c r="DD8" i="3"/>
  <c r="BM8" i="3" s="1"/>
  <c r="DD30" i="3"/>
  <c r="BM30" i="3" s="1"/>
  <c r="DD53" i="3"/>
  <c r="BM53" i="3" s="1"/>
  <c r="DD21" i="3"/>
  <c r="BM21" i="3" s="1"/>
  <c r="DD27" i="3"/>
  <c r="BM27" i="3" s="1"/>
  <c r="DD42" i="3"/>
  <c r="BM42" i="3" s="1"/>
  <c r="DD45" i="3"/>
  <c r="BM45" i="3" s="1"/>
  <c r="DD38" i="3"/>
  <c r="BM38" i="3" s="1"/>
  <c r="DD41" i="3"/>
  <c r="BM41" i="3" s="1"/>
  <c r="DD24" i="3"/>
  <c r="BM24" i="3" s="1"/>
  <c r="DD46" i="3"/>
  <c r="BM46" i="3" s="1"/>
  <c r="DD35" i="3"/>
  <c r="BM35" i="3" s="1"/>
  <c r="DD13" i="3"/>
  <c r="BM13" i="3" s="1"/>
  <c r="DD48" i="3"/>
  <c r="BM48" i="3" s="1"/>
  <c r="DD11" i="3"/>
  <c r="BM11" i="3" s="1"/>
  <c r="DD12" i="3"/>
  <c r="BM12" i="3" s="1"/>
  <c r="DD31" i="3"/>
  <c r="BM31" i="3" s="1"/>
  <c r="DD29" i="3"/>
  <c r="BM29" i="3" s="1"/>
  <c r="DD51" i="3"/>
  <c r="BM51" i="3" s="1"/>
  <c r="DD14" i="3"/>
  <c r="BM14" i="3" s="1"/>
  <c r="DD18" i="3"/>
  <c r="BM18" i="3" s="1"/>
  <c r="DD47" i="3"/>
  <c r="BM47" i="3" s="1"/>
  <c r="DD6" i="3"/>
  <c r="BM6" i="3" s="1"/>
  <c r="DD16" i="3"/>
  <c r="BM16" i="3" s="1"/>
  <c r="DD17" i="3"/>
  <c r="BM17" i="3" s="1"/>
  <c r="DD36" i="3"/>
  <c r="BM36" i="3" s="1"/>
  <c r="DD49" i="3"/>
  <c r="BM49" i="3" s="1"/>
  <c r="DD19" i="3"/>
  <c r="BM19" i="3" s="1"/>
  <c r="DD15" i="3"/>
  <c r="BM15" i="3" s="1"/>
  <c r="DD32" i="3"/>
  <c r="BM32" i="3" s="1"/>
  <c r="AV89" i="3" l="1"/>
  <c r="DQ8" i="3"/>
  <c r="DJ8" i="3" s="1"/>
  <c r="AV7" i="3"/>
  <c r="AV41" i="3"/>
  <c r="DQ7" i="3"/>
  <c r="DJ7" i="3" s="1"/>
  <c r="AV54" i="3"/>
  <c r="DQ49" i="3"/>
  <c r="DJ49" i="3" s="1"/>
  <c r="AV16" i="3"/>
  <c r="AV95" i="3"/>
  <c r="AV94" i="3"/>
  <c r="AV97" i="3"/>
  <c r="AV33" i="3"/>
  <c r="AV38" i="3"/>
  <c r="DQ15" i="3"/>
  <c r="DJ15" i="3" s="1"/>
  <c r="DQ48" i="3"/>
  <c r="DJ48" i="3" s="1"/>
  <c r="AV62" i="3"/>
  <c r="AV46" i="3"/>
  <c r="DQ42" i="3"/>
  <c r="DJ42" i="3" s="1"/>
  <c r="AV6" i="3"/>
  <c r="DF8" i="3" s="1"/>
  <c r="AV55" i="3"/>
  <c r="DQ38" i="3"/>
  <c r="DJ38" i="3" s="1"/>
  <c r="AV72" i="3"/>
  <c r="AV56" i="3"/>
  <c r="DQ14" i="3"/>
  <c r="DJ14" i="3" s="1"/>
  <c r="DQ18" i="3"/>
  <c r="DJ18" i="3" s="1"/>
  <c r="DQ50" i="3"/>
  <c r="DJ50" i="3" s="1"/>
  <c r="DQ13" i="3"/>
  <c r="DJ13" i="3" s="1"/>
  <c r="AV71" i="3"/>
  <c r="AV40" i="3"/>
  <c r="AV65" i="3"/>
  <c r="DQ51" i="3"/>
  <c r="DJ51" i="3" s="1"/>
  <c r="DQ24" i="3"/>
  <c r="DJ24" i="3" s="1"/>
  <c r="DQ31" i="3"/>
  <c r="DJ31" i="3" s="1"/>
  <c r="DQ26" i="3"/>
  <c r="DJ26" i="3" s="1"/>
  <c r="AV32" i="3"/>
  <c r="DQ35" i="3"/>
  <c r="DJ35" i="3" s="1"/>
  <c r="DQ27" i="3"/>
  <c r="DJ27" i="3" s="1"/>
  <c r="AV14" i="3"/>
  <c r="DQ28" i="3"/>
  <c r="DJ28" i="3" s="1"/>
  <c r="AV8" i="3"/>
  <c r="DQ11" i="3"/>
  <c r="DJ11" i="3" s="1"/>
  <c r="AV24" i="3"/>
  <c r="AV30" i="3"/>
  <c r="DQ47" i="3"/>
  <c r="DJ47" i="3" s="1"/>
  <c r="DQ33" i="3"/>
  <c r="DJ33" i="3" s="1"/>
  <c r="AV64" i="3"/>
  <c r="AV70" i="3"/>
  <c r="DQ9" i="3"/>
  <c r="DJ9" i="3" s="1"/>
  <c r="DQ17" i="3"/>
  <c r="DJ17" i="3" s="1"/>
  <c r="DQ37" i="3"/>
  <c r="DJ37" i="3" s="1"/>
  <c r="AV96" i="3"/>
  <c r="DQ46" i="3"/>
  <c r="DJ46" i="3" s="1"/>
  <c r="AV17" i="3"/>
  <c r="AV22" i="3"/>
  <c r="AV23" i="3"/>
  <c r="AV48" i="3"/>
  <c r="DQ43" i="3"/>
  <c r="DJ43" i="3" s="1"/>
  <c r="DQ20" i="3"/>
  <c r="DJ20" i="3" s="1"/>
  <c r="DQ32" i="3"/>
  <c r="DJ32" i="3" s="1"/>
  <c r="AV57" i="3"/>
  <c r="AV78" i="3"/>
  <c r="AV73" i="3"/>
  <c r="DQ29" i="3"/>
  <c r="DJ29" i="3" s="1"/>
  <c r="DQ39" i="3"/>
  <c r="DJ39" i="3" s="1"/>
  <c r="DQ21" i="3"/>
  <c r="DJ21" i="3" s="1"/>
  <c r="DQ41" i="3"/>
  <c r="DJ41" i="3" s="1"/>
  <c r="AV88" i="3"/>
  <c r="DQ19" i="3"/>
  <c r="DJ19" i="3" s="1"/>
  <c r="DQ6" i="3"/>
  <c r="DJ6" i="3" s="1"/>
  <c r="DQ34" i="3"/>
  <c r="DJ34" i="3" s="1"/>
  <c r="DQ25" i="3"/>
  <c r="DJ25" i="3" s="1"/>
  <c r="DQ30" i="3"/>
  <c r="DJ30" i="3" s="1"/>
  <c r="DQ52" i="3"/>
  <c r="DJ52" i="3" s="1"/>
  <c r="DQ36" i="3"/>
  <c r="DJ36" i="3" s="1"/>
  <c r="AV47" i="3"/>
  <c r="DQ16" i="3"/>
  <c r="DJ16" i="3" s="1"/>
  <c r="AV25" i="3"/>
  <c r="DQ10" i="3"/>
  <c r="DJ10" i="3" s="1"/>
  <c r="AV9" i="3"/>
  <c r="DQ40" i="3"/>
  <c r="DJ40" i="3" s="1"/>
  <c r="AV87" i="3"/>
  <c r="AV81" i="3"/>
  <c r="AV31" i="3"/>
  <c r="DQ23" i="3"/>
  <c r="DJ23" i="3" s="1"/>
  <c r="DQ22" i="3"/>
  <c r="DJ22" i="3" s="1"/>
  <c r="DQ45" i="3"/>
  <c r="DJ45" i="3" s="1"/>
  <c r="DQ53" i="3"/>
  <c r="DJ53" i="3" s="1"/>
  <c r="DQ12" i="3"/>
  <c r="DJ12" i="3" s="1"/>
  <c r="AV80" i="3"/>
  <c r="AV63" i="3"/>
  <c r="AV39" i="3"/>
  <c r="DQ44" i="3"/>
  <c r="DJ44" i="3" s="1"/>
  <c r="AV86" i="3"/>
  <c r="AV79" i="3"/>
  <c r="AV15" i="3"/>
  <c r="AV49" i="3"/>
  <c r="DL50" i="3" l="1"/>
  <c r="DM50" i="3" s="1"/>
  <c r="DL51" i="3"/>
  <c r="AU95" i="3" s="1"/>
  <c r="DL53" i="3"/>
  <c r="AU97" i="3" s="1"/>
  <c r="DL52" i="3"/>
  <c r="AU96" i="3" s="1"/>
  <c r="DL48" i="3"/>
  <c r="AU88" i="3" s="1"/>
  <c r="DL49" i="3"/>
  <c r="AU89" i="3" s="1"/>
  <c r="DL46" i="3"/>
  <c r="AU86" i="3" s="1"/>
  <c r="DL47" i="3"/>
  <c r="AU87" i="3" s="1"/>
  <c r="DL42" i="3"/>
  <c r="AU78" i="3" s="1"/>
  <c r="DL45" i="3"/>
  <c r="DN45" i="3" s="1" a="1"/>
  <c r="DN45" i="3" s="1"/>
  <c r="DL43" i="3"/>
  <c r="AU79" i="3" s="1"/>
  <c r="DL44" i="3"/>
  <c r="AU80" i="3" s="1"/>
  <c r="DL40" i="3"/>
  <c r="AU72" i="3" s="1"/>
  <c r="DL39" i="3"/>
  <c r="AU71" i="3" s="1"/>
  <c r="DL38" i="3"/>
  <c r="AU70" i="3" s="1"/>
  <c r="DL41" i="3"/>
  <c r="AU73" i="3" s="1"/>
  <c r="DL35" i="3"/>
  <c r="AU63" i="3" s="1"/>
  <c r="DL34" i="3"/>
  <c r="AU62" i="3" s="1"/>
  <c r="DL37" i="3"/>
  <c r="AU65" i="3" s="1"/>
  <c r="DL36" i="3"/>
  <c r="AU64" i="3" s="1"/>
  <c r="DL32" i="3"/>
  <c r="AU56" i="3" s="1"/>
  <c r="DL33" i="3"/>
  <c r="AU57" i="3" s="1"/>
  <c r="DL30" i="3"/>
  <c r="AU54" i="3" s="1"/>
  <c r="DL31" i="3"/>
  <c r="AU55" i="3" s="1"/>
  <c r="DL29" i="3"/>
  <c r="DN29" i="3" s="1" a="1"/>
  <c r="DN29" i="3" s="1"/>
  <c r="DL9" i="3"/>
  <c r="AU9" i="3" s="1"/>
  <c r="DL24" i="3"/>
  <c r="AU40" i="3" s="1"/>
  <c r="DL11" i="3"/>
  <c r="DM11" i="3" s="1"/>
  <c r="DL21" i="3"/>
  <c r="AU33" i="3" s="1"/>
  <c r="DL12" i="3"/>
  <c r="AU16" i="3" s="1"/>
  <c r="DL16" i="3"/>
  <c r="AU24" i="3" s="1"/>
  <c r="DL13" i="3"/>
  <c r="AU17" i="3" s="1"/>
  <c r="DL18" i="3"/>
  <c r="AU30" i="3" s="1"/>
  <c r="DL25" i="3"/>
  <c r="AU41" i="3" s="1"/>
  <c r="DL26" i="3"/>
  <c r="AU46" i="3" s="1"/>
  <c r="DL14" i="3"/>
  <c r="DM14" i="3" s="1"/>
  <c r="DL17" i="3"/>
  <c r="AU25" i="3" s="1"/>
  <c r="DL22" i="3"/>
  <c r="AU38" i="3" s="1"/>
  <c r="DL19" i="3"/>
  <c r="AU31" i="3" s="1"/>
  <c r="DL20" i="3"/>
  <c r="DN20" i="3" s="1" a="1"/>
  <c r="DN20" i="3" s="1"/>
  <c r="DL27" i="3"/>
  <c r="AU47" i="3" s="1"/>
  <c r="DF7" i="3"/>
  <c r="DL7" i="3"/>
  <c r="DN7" i="3" s="1" a="1"/>
  <c r="DN7" i="3" s="1"/>
  <c r="DL10" i="3"/>
  <c r="AU14" i="3" s="1"/>
  <c r="DL6" i="3"/>
  <c r="AU6" i="3" s="1"/>
  <c r="DL15" i="3"/>
  <c r="AU23" i="3" s="1"/>
  <c r="DL8" i="3"/>
  <c r="AU8" i="3" s="1"/>
  <c r="DL28" i="3"/>
  <c r="AU48" i="3" s="1"/>
  <c r="DL23" i="3"/>
  <c r="AU39" i="3" s="1"/>
  <c r="AU94" i="3" l="1"/>
  <c r="AU93" i="3" s="1"/>
  <c r="AV92" i="3" s="1"/>
  <c r="DN50" i="3" a="1"/>
  <c r="DN50" i="3" s="1"/>
  <c r="DN52" i="3" a="1"/>
  <c r="DN52" i="3" s="1"/>
  <c r="DM52" i="3"/>
  <c r="DN53" i="3" a="1"/>
  <c r="DN53" i="3" s="1"/>
  <c r="DM53" i="3"/>
  <c r="DM51" i="3"/>
  <c r="DN51" i="3" a="1"/>
  <c r="DN51" i="3" s="1"/>
  <c r="AU81" i="3"/>
  <c r="AU77" i="3" s="1"/>
  <c r="AV76" i="3" s="1"/>
  <c r="DM42" i="3"/>
  <c r="DN42" i="3" a="1"/>
  <c r="DN42" i="3" s="1"/>
  <c r="DN49" i="3" a="1"/>
  <c r="DN49" i="3" s="1"/>
  <c r="DN47" i="3" a="1"/>
  <c r="DN47" i="3" s="1"/>
  <c r="DN46" i="3" a="1"/>
  <c r="DN46" i="3" s="1"/>
  <c r="DM46" i="3"/>
  <c r="AU85" i="3"/>
  <c r="AV84" i="3" s="1"/>
  <c r="DM48" i="3"/>
  <c r="DM45" i="3"/>
  <c r="DM49" i="3"/>
  <c r="DM47" i="3"/>
  <c r="DN48" i="3" a="1"/>
  <c r="DN48" i="3" s="1"/>
  <c r="DM44" i="3"/>
  <c r="DM43" i="3"/>
  <c r="DN43" i="3" a="1"/>
  <c r="DN43" i="3" s="1"/>
  <c r="DN44" i="3" a="1"/>
  <c r="DN44" i="3" s="1"/>
  <c r="DN41" i="3" a="1"/>
  <c r="DN41" i="3" s="1"/>
  <c r="DM41" i="3"/>
  <c r="DM40" i="3"/>
  <c r="DN40" i="3" a="1"/>
  <c r="DN40" i="3" s="1"/>
  <c r="AU69" i="3"/>
  <c r="AV68" i="3" s="1"/>
  <c r="DM38" i="3"/>
  <c r="DN38" i="3" a="1"/>
  <c r="DN38" i="3" s="1"/>
  <c r="DM39" i="3"/>
  <c r="DN39" i="3" a="1"/>
  <c r="DN39" i="3" s="1"/>
  <c r="DM35" i="3"/>
  <c r="DN35" i="3" a="1"/>
  <c r="DN35" i="3" s="1"/>
  <c r="AU61" i="3"/>
  <c r="AV60" i="3" s="1"/>
  <c r="DM36" i="3"/>
  <c r="DN36" i="3" a="1"/>
  <c r="DN36" i="3" s="1"/>
  <c r="DN37" i="3" a="1"/>
  <c r="DN37" i="3" s="1"/>
  <c r="DN34" i="3" a="1"/>
  <c r="DN34" i="3" s="1"/>
  <c r="DM37" i="3"/>
  <c r="DM34" i="3"/>
  <c r="DM32" i="3"/>
  <c r="DN32" i="3" a="1"/>
  <c r="DN32" i="3" s="1"/>
  <c r="DM33" i="3"/>
  <c r="AU53" i="3"/>
  <c r="AV52" i="3" s="1"/>
  <c r="DM17" i="3"/>
  <c r="DM28" i="3"/>
  <c r="DM23" i="3"/>
  <c r="DN21" i="3" a="1"/>
  <c r="DN21" i="3" s="1"/>
  <c r="DN30" i="3" a="1"/>
  <c r="DN30" i="3" s="1"/>
  <c r="DM22" i="3"/>
  <c r="DN19" i="3" a="1"/>
  <c r="DN19" i="3" s="1"/>
  <c r="DM24" i="3"/>
  <c r="AU49" i="3"/>
  <c r="AU45" i="3" s="1"/>
  <c r="AV44" i="3" s="1"/>
  <c r="DN9" i="3" a="1"/>
  <c r="DN9" i="3" s="1"/>
  <c r="DN24" i="3" a="1"/>
  <c r="DN24" i="3" s="1"/>
  <c r="DM9" i="3"/>
  <c r="DM29" i="3"/>
  <c r="DM19" i="3"/>
  <c r="DM31" i="3"/>
  <c r="DN17" i="3" a="1"/>
  <c r="DN17" i="3" s="1"/>
  <c r="DN31" i="3" a="1"/>
  <c r="DN31" i="3" s="1"/>
  <c r="AU15" i="3"/>
  <c r="AU13" i="3" s="1"/>
  <c r="AV12" i="3" s="1"/>
  <c r="DN28" i="3" a="1"/>
  <c r="DN28" i="3" s="1"/>
  <c r="DN22" i="3" a="1"/>
  <c r="DN22" i="3" s="1"/>
  <c r="DN11" i="3" a="1"/>
  <c r="DN11" i="3" s="1"/>
  <c r="DN33" i="3" a="1"/>
  <c r="DN33" i="3" s="1"/>
  <c r="DN12" i="3" a="1"/>
  <c r="DN12" i="3" s="1"/>
  <c r="DN23" i="3" a="1"/>
  <c r="DN23" i="3" s="1"/>
  <c r="DM30" i="3"/>
  <c r="DM7" i="3"/>
  <c r="DM12" i="3"/>
  <c r="DN16" i="3" a="1"/>
  <c r="DN16" i="3" s="1"/>
  <c r="DN27" i="3" a="1"/>
  <c r="DN27" i="3" s="1"/>
  <c r="DN10" i="3" a="1"/>
  <c r="DN10" i="3" s="1"/>
  <c r="DM21" i="3"/>
  <c r="DM8" i="3"/>
  <c r="DM25" i="3"/>
  <c r="DM16" i="3"/>
  <c r="DN8" i="3" a="1"/>
  <c r="DN8" i="3" s="1"/>
  <c r="AU22" i="3"/>
  <c r="AU21" i="3" s="1"/>
  <c r="AV20" i="3" s="1"/>
  <c r="DM10" i="3"/>
  <c r="DN14" i="3" a="1"/>
  <c r="DN14" i="3" s="1"/>
  <c r="DN18" i="3" a="1"/>
  <c r="DN18" i="3" s="1"/>
  <c r="DN13" i="3" a="1"/>
  <c r="DN13" i="3" s="1"/>
  <c r="AU37" i="3"/>
  <c r="AV36" i="3" s="1"/>
  <c r="AU32" i="3"/>
  <c r="AU29" i="3" s="1"/>
  <c r="AV28" i="3" s="1"/>
  <c r="DM13" i="3"/>
  <c r="DM6" i="3"/>
  <c r="DN15" i="3" a="1"/>
  <c r="DN15" i="3" s="1"/>
  <c r="DM18" i="3"/>
  <c r="DM26" i="3"/>
  <c r="DM20" i="3"/>
  <c r="AU7" i="3"/>
  <c r="AU5" i="3" s="1"/>
  <c r="AV4" i="3" s="1"/>
  <c r="DN26" i="3" a="1"/>
  <c r="DN26" i="3" s="1"/>
  <c r="DN25" i="3" a="1"/>
  <c r="DN25" i="3" s="1"/>
  <c r="DM15" i="3"/>
  <c r="DN6" i="3" a="1"/>
  <c r="DN6" i="3" s="1"/>
  <c r="DM27" i="3"/>
  <c r="DF9" i="3"/>
  <c r="DF14" i="3" l="1"/>
  <c r="DF37" i="3"/>
  <c r="DF25" i="3"/>
  <c r="DF22" i="3"/>
  <c r="DF23" i="3"/>
  <c r="DF19" i="3"/>
  <c r="DF21" i="3"/>
  <c r="DF24" i="3"/>
  <c r="DF12" i="3"/>
  <c r="DF16" i="3"/>
  <c r="DF18" i="3"/>
  <c r="DF10"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M124" i="3" s="1"/>
  <c r="AA124" i="3" s="1"/>
  <c r="D114" i="3"/>
  <c r="AG114" i="3" s="1"/>
  <c r="D105" i="3"/>
  <c r="AG105" i="3" s="1"/>
  <c r="BF65" i="3"/>
  <c r="BJ65" i="3" s="1"/>
  <c r="BF63" i="3"/>
  <c r="BJ63"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6" i="3"/>
  <c r="N127" i="3"/>
  <c r="AF127" i="3" s="1"/>
  <c r="AG115" i="3"/>
  <c r="M126" i="3"/>
  <c r="AA126" i="3" s="1"/>
  <c r="AG113" i="3"/>
  <c r="M127" i="3"/>
  <c r="AA127" i="3" s="1"/>
  <c r="AG111" i="3"/>
  <c r="N124" i="3"/>
  <c r="AF124" i="3" s="1"/>
  <c r="N125" i="3"/>
  <c r="AF125" i="3" s="1"/>
  <c r="AG109" i="3"/>
  <c r="N120" i="3"/>
  <c r="AF121" i="3" s="1"/>
  <c r="AG106" i="3"/>
  <c r="N123" i="3"/>
  <c r="AF123" i="3" s="1"/>
  <c r="AG108" i="3"/>
  <c r="AG103" i="3"/>
  <c r="M120" i="3"/>
  <c r="AA121" i="3" s="1"/>
  <c r="D121" i="3" s="1"/>
  <c r="M122" i="3"/>
  <c r="AA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AG127" i="3" s="1"/>
  <c r="D124" i="3"/>
  <c r="M132" i="3" s="1"/>
  <c r="AA132" i="3" s="1"/>
  <c r="D132" i="3" s="1"/>
  <c r="AG112" i="3"/>
  <c r="N126" i="3"/>
  <c r="AF126" i="3" s="1"/>
  <c r="C206" i="31" s="1"/>
  <c r="N122" i="3"/>
  <c r="AF122" i="3" s="1"/>
  <c r="C192" i="31" s="1"/>
  <c r="BL65" i="3"/>
  <c r="BL63" i="3"/>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M131" i="3"/>
  <c r="AA131" i="3" s="1"/>
  <c r="AG121" i="3"/>
  <c r="C197" i="31"/>
  <c r="AE47" i="45"/>
  <c r="AE40" i="45"/>
  <c r="C188" i="31"/>
  <c r="AE46" i="45"/>
  <c r="B207" i="31"/>
  <c r="C207" i="31"/>
  <c r="C189" i="31"/>
  <c r="C186" i="31"/>
  <c r="AE16" i="45"/>
  <c r="B204" i="31"/>
  <c r="C194" i="31"/>
  <c r="AE17" i="45"/>
  <c r="C204" i="31"/>
  <c r="C184" i="31"/>
  <c r="AE28" i="45"/>
  <c r="AE4" i="45"/>
  <c r="C201" i="31"/>
  <c r="C183" i="31"/>
  <c r="B201" i="31"/>
  <c r="C191" i="31"/>
  <c r="AE5" i="45"/>
  <c r="C195" i="31"/>
  <c r="AE23" i="45"/>
  <c r="AE35" i="45"/>
  <c r="C193" i="31"/>
  <c r="C182" i="31"/>
  <c r="AE10" i="45"/>
  <c r="N134" i="3" l="1"/>
  <c r="AF134" i="3" s="1"/>
  <c r="B223" i="31" s="1"/>
  <c r="AG124" i="3"/>
  <c r="D122" i="3"/>
  <c r="D120" i="3"/>
  <c r="B206" i="31"/>
  <c r="C196" i="31"/>
  <c r="AE41" i="45"/>
  <c r="B202" i="31"/>
  <c r="C202" i="31"/>
  <c r="AE29" i="45"/>
  <c r="BS63" i="3"/>
  <c r="BS68" i="3"/>
  <c r="BS66" i="3"/>
  <c r="BS65" i="3"/>
  <c r="BS58" i="3"/>
  <c r="BS69" i="3"/>
  <c r="BS60" i="3"/>
  <c r="BS64" i="3"/>
  <c r="BS67" i="3"/>
  <c r="BS62" i="3"/>
  <c r="BS61" i="3"/>
  <c r="BS59" i="3"/>
  <c r="C190" i="31"/>
  <c r="AE11" i="45"/>
  <c r="B200" i="31"/>
  <c r="AG126" i="3"/>
  <c r="N138" i="3"/>
  <c r="AF138" i="3" s="1"/>
  <c r="AG132" i="3"/>
  <c r="C211" i="31"/>
  <c r="AI19" i="45"/>
  <c r="AI43" i="45"/>
  <c r="C213" i="31"/>
  <c r="AI7" i="45"/>
  <c r="C210" i="31"/>
  <c r="D134" i="3" l="1"/>
  <c r="C217" i="31"/>
  <c r="AI44" i="45"/>
  <c r="C223" i="31"/>
  <c r="AG122" i="3"/>
  <c r="M133" i="3"/>
  <c r="AA133" i="3" s="1"/>
  <c r="N131" i="3"/>
  <c r="AF131" i="3" s="1"/>
  <c r="D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C228" i="31"/>
  <c r="AM14" i="45"/>
  <c r="AG134" i="3" l="1"/>
  <c r="N139" i="3"/>
  <c r="AF139" i="3" s="1"/>
  <c r="M138" i="3"/>
  <c r="AA138" i="3" s="1"/>
  <c r="AG131" i="3"/>
  <c r="D133" i="3"/>
  <c r="C212" i="31"/>
  <c r="AI31" i="45"/>
  <c r="AI8" i="45"/>
  <c r="C214" i="31"/>
  <c r="C220" i="31"/>
  <c r="B220" i="31"/>
  <c r="BV61" i="3"/>
  <c r="BV60" i="3"/>
  <c r="BV66" i="3"/>
  <c r="BV69" i="3"/>
  <c r="BV65" i="3"/>
  <c r="BV68" i="3"/>
  <c r="BV62" i="3"/>
  <c r="BV59" i="3"/>
  <c r="BV64" i="3"/>
  <c r="BV58" i="3"/>
  <c r="BV67" i="3"/>
  <c r="BV63" i="3"/>
  <c r="AA143" i="3" l="1"/>
  <c r="H138" i="3"/>
  <c r="AF147" i="3"/>
  <c r="D139" i="3"/>
  <c r="AA147" i="3"/>
  <c r="D138" i="3"/>
  <c r="AM38" i="45" a="1"/>
  <c r="AM38" i="45" s="1"/>
  <c r="C229" i="31"/>
  <c r="AM13" i="45"/>
  <c r="B232" i="31"/>
  <c r="C226" i="31"/>
  <c r="C232" i="31"/>
  <c r="M139" i="3"/>
  <c r="AA139" i="3" s="1"/>
  <c r="AG133" i="3"/>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AQ31" i="45" l="1"/>
  <c r="AA152" i="3"/>
  <c r="C236" i="31"/>
  <c r="D143" i="3"/>
  <c r="AG143" i="3" s="1"/>
  <c r="AA150" i="3"/>
  <c r="D147" i="3"/>
  <c r="AG147" i="3" s="1"/>
  <c r="H147" i="3"/>
  <c r="AA151" i="3"/>
  <c r="N143" i="3"/>
  <c r="AG139" i="3"/>
  <c r="N147" i="3"/>
  <c r="AF143" i="3"/>
  <c r="H139" i="3"/>
  <c r="AU26" i="45"/>
  <c r="C241" i="31"/>
  <c r="M147" i="3"/>
  <c r="AG138" i="3"/>
  <c r="M143" i="3"/>
  <c r="C240" i="31"/>
  <c r="C247" i="31"/>
  <c r="B247" i="31"/>
  <c r="AU25" i="45"/>
  <c r="C233" i="31"/>
  <c r="B233" i="31"/>
  <c r="C227" i="31"/>
  <c r="AM37" i="45"/>
  <c r="BY59" i="3"/>
  <c r="BY63" i="3"/>
  <c r="BY60" i="3"/>
  <c r="BY61" i="3"/>
  <c r="BY68" i="3"/>
  <c r="BY66" i="3"/>
  <c r="BY69" i="3"/>
  <c r="BY64" i="3"/>
  <c r="BY62" i="3"/>
  <c r="BY67" i="3"/>
  <c r="BY58" i="3"/>
  <c r="BY65" i="3"/>
  <c r="AG152" i="3" l="1"/>
  <c r="C252" i="31"/>
  <c r="AZ25" i="45"/>
  <c r="C251" i="31"/>
  <c r="BB23" i="45"/>
  <c r="AG151" i="3"/>
  <c r="C250" i="31"/>
  <c r="BA21" i="45"/>
  <c r="AG150" i="3"/>
  <c r="AQ32" i="45"/>
  <c r="B244" i="31"/>
  <c r="C244" i="31"/>
  <c r="C237" i="31"/>
  <c r="BZ65" i="3"/>
  <c r="CA65" i="3" s="1"/>
  <c r="BZ60" i="3"/>
  <c r="BZ64" i="3"/>
  <c r="BZ58" i="3"/>
  <c r="BZ59" i="3"/>
  <c r="CA59" i="3" s="1"/>
  <c r="BZ61" i="3"/>
  <c r="BZ68" i="3"/>
  <c r="BZ69" i="3"/>
  <c r="BZ67" i="3"/>
  <c r="BZ62" i="3"/>
  <c r="BZ63" i="3"/>
  <c r="BZ66" i="3"/>
  <c r="BM45" i="45" l="1"/>
  <c r="BM46" i="45"/>
  <c r="BM48" i="45"/>
  <c r="BM9" i="45"/>
  <c r="BM42" i="45"/>
  <c r="BM31" i="45"/>
  <c r="BM41" i="45"/>
  <c r="BM30" i="45"/>
  <c r="BM4" i="45"/>
  <c r="BM17" i="45"/>
  <c r="BM29" i="45"/>
  <c r="BM16" i="45"/>
  <c r="BM50" i="45"/>
  <c r="BM24" i="45"/>
  <c r="BM49" i="45"/>
  <c r="BM13" i="45"/>
  <c r="BM6" i="45"/>
  <c r="BM44" i="45"/>
  <c r="BM14" i="45"/>
  <c r="BM10" i="45"/>
  <c r="BM5" i="45"/>
  <c r="BM28" i="45"/>
  <c r="BM35" i="45"/>
  <c r="BM37" i="45"/>
  <c r="BM22" i="45"/>
  <c r="BM11" i="45"/>
  <c r="BM32" i="45"/>
  <c r="BM27" i="45"/>
  <c r="BM39" i="45"/>
  <c r="BM43" i="45"/>
  <c r="BM21" i="45"/>
  <c r="BM23" i="45"/>
  <c r="BM33" i="45"/>
  <c r="BM19" i="45"/>
  <c r="BM34" i="45"/>
  <c r="BM18" i="45"/>
  <c r="BM36" i="45"/>
  <c r="BM40" i="45"/>
  <c r="BM51" i="45"/>
  <c r="BM25" i="45"/>
  <c r="BM47" i="45"/>
  <c r="BM38" i="45"/>
  <c r="BM7" i="45"/>
  <c r="BM8" i="45"/>
  <c r="BM26" i="45"/>
  <c r="BM20" i="45"/>
  <c r="BM12" i="45"/>
  <c r="BM15" i="45"/>
  <c r="BO27" i="45"/>
  <c r="BO24" i="45"/>
  <c r="BO33" i="45"/>
  <c r="BO17" i="45"/>
  <c r="BO14" i="45"/>
  <c r="BO45" i="45"/>
  <c r="BO19" i="45"/>
  <c r="BO35" i="45"/>
  <c r="BO22" i="45"/>
  <c r="BO38" i="45"/>
  <c r="BO9" i="45"/>
  <c r="BO42" i="45"/>
  <c r="BO43" i="45"/>
  <c r="BO29" i="45"/>
  <c r="BO23" i="45"/>
  <c r="BO6" i="45"/>
  <c r="BO13" i="45"/>
  <c r="BO37" i="45"/>
  <c r="BO41" i="45"/>
  <c r="BO28" i="45"/>
  <c r="BO5" i="45"/>
  <c r="BO49" i="45"/>
  <c r="BO8" i="45"/>
  <c r="BO36" i="45"/>
  <c r="BO32" i="45"/>
  <c r="BO10" i="45"/>
  <c r="BO11" i="45"/>
  <c r="BO15" i="45"/>
  <c r="BO30" i="45"/>
  <c r="BO40" i="45"/>
  <c r="BO18" i="45"/>
  <c r="BO44" i="45"/>
  <c r="BO4" i="45"/>
  <c r="BO46" i="45"/>
  <c r="BO12" i="45"/>
  <c r="BO31" i="45"/>
  <c r="BO7" i="45"/>
  <c r="BO21" i="45"/>
  <c r="BO50" i="45"/>
  <c r="BO39" i="45"/>
  <c r="BO16" i="45"/>
  <c r="BO26" i="45"/>
  <c r="BO34" i="45"/>
  <c r="BO47" i="45"/>
  <c r="BO51" i="45"/>
  <c r="BO48" i="45"/>
  <c r="BO25" i="45"/>
  <c r="BO20" i="45"/>
  <c r="BN27" i="45"/>
  <c r="BN39" i="45"/>
  <c r="BN36" i="45"/>
  <c r="BN45" i="45"/>
  <c r="BN50" i="45"/>
  <c r="BN23" i="45"/>
  <c r="BN47" i="45"/>
  <c r="BN51" i="45"/>
  <c r="BN9" i="45"/>
  <c r="BN24" i="45"/>
  <c r="BN20" i="45"/>
  <c r="BN41" i="45"/>
  <c r="BN30" i="45"/>
  <c r="BN5" i="45"/>
  <c r="BN43" i="45"/>
  <c r="BN42" i="45"/>
  <c r="BN33" i="45"/>
  <c r="BN17" i="45"/>
  <c r="BN13" i="45"/>
  <c r="BN21" i="45"/>
  <c r="BN7" i="45"/>
  <c r="BN14" i="45"/>
  <c r="BN31" i="45"/>
  <c r="BN6" i="45"/>
  <c r="BL6" i="45" s="1"/>
  <c r="BN8" i="45"/>
  <c r="BN46" i="45"/>
  <c r="BN12" i="45"/>
  <c r="BN35" i="45"/>
  <c r="BN15" i="45"/>
  <c r="BN37" i="45"/>
  <c r="BN25" i="45"/>
  <c r="BN11" i="45"/>
  <c r="BL11" i="45" s="1"/>
  <c r="BN29" i="45"/>
  <c r="BN44" i="45"/>
  <c r="BN48" i="45"/>
  <c r="BN38" i="45"/>
  <c r="BL38" i="45" s="1"/>
  <c r="BN18" i="45"/>
  <c r="BN22" i="45"/>
  <c r="BN32" i="45"/>
  <c r="BN10" i="45"/>
  <c r="BN26" i="45"/>
  <c r="BN34" i="45"/>
  <c r="BN4" i="45"/>
  <c r="BN28" i="45"/>
  <c r="BN16" i="45"/>
  <c r="BN19" i="45"/>
  <c r="BN49" i="45"/>
  <c r="BL49" i="45" s="1"/>
  <c r="BN40" i="45"/>
  <c r="BL40" i="45" s="1"/>
  <c r="CA69" i="3"/>
  <c r="CA68" i="3"/>
  <c r="CA61" i="3"/>
  <c r="CA66" i="3"/>
  <c r="CA58" i="3"/>
  <c r="CA64" i="3"/>
  <c r="CA67" i="3"/>
  <c r="CA63" i="3"/>
  <c r="CA62" i="3"/>
  <c r="CA60" i="3"/>
  <c r="BL41" i="45" l="1"/>
  <c r="BL48" i="45"/>
  <c r="BL24" i="45"/>
  <c r="BL19" i="45"/>
  <c r="BL44" i="45"/>
  <c r="BL14" i="45"/>
  <c r="BL32" i="45"/>
  <c r="BL7" i="45"/>
  <c r="BL50" i="45"/>
  <c r="BL13" i="45"/>
  <c r="BL43" i="45"/>
  <c r="BL27" i="45"/>
  <c r="BL16" i="45"/>
  <c r="BL21" i="45"/>
  <c r="BL17" i="45"/>
  <c r="BL37" i="45"/>
  <c r="BL23" i="45"/>
  <c r="BL15" i="45"/>
  <c r="BL33" i="45"/>
  <c r="BL28" i="45"/>
  <c r="BL29" i="45"/>
  <c r="BL26" i="45"/>
  <c r="BL10" i="45"/>
  <c r="BL31" i="45"/>
  <c r="BL25" i="45"/>
  <c r="BL20" i="45"/>
  <c r="BL9" i="45"/>
  <c r="BL51" i="45"/>
  <c r="BL4" i="45"/>
  <c r="BL47" i="45"/>
  <c r="BL34" i="45"/>
  <c r="BL35" i="45"/>
  <c r="BL45" i="45"/>
  <c r="BL12" i="45"/>
  <c r="BL36" i="45"/>
  <c r="BL22" i="45"/>
  <c r="BL46" i="45"/>
  <c r="BL5" i="45"/>
  <c r="BL39" i="45"/>
  <c r="BL42" i="45"/>
  <c r="BL18" i="45"/>
  <c r="BL8" i="45"/>
  <c r="BL30" i="45"/>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9">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futureMetadata>
  <cellMetadata count="1">
    <bk>
      <rc t="1" v="0"/>
    </bk>
  </cellMetadata>
  <valueMetadata count="9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<sst xmlns="http://schemas.openxmlformats.org/spreadsheetml/2006/main" count="6764" uniqueCount="1523">
  <si>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</si>
  <si>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</si>
  <si>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</si>
  <si>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</si>
  <si>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</si>
  <si>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</si>
  <si>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</si>
  <si>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</si>
  <si>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</si>
  <si>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</si>
  <si>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</si>
  <si>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</si>
  <si>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</si>
  <si>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</si>
  <si>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</si>
  <si>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</si>
  <si>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</si>
  <si>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</si>
  <si>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</si>
  <si>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</si>
  <si>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</si>
  <si>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</si>
  <si>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</si>
  <si>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</si>
  <si>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</si>
  <si>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</si>
  <si>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</si>
  <si>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</si>
  <si>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</si>
  <si>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</si>
  <si>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</si>
  <si>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</si>
  <si>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</si>
  <si>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</si>
  <si>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</si>
  <si>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</si>
  <si>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</si>
  <si>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</si>
  <si>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</si>
  <si>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</si>
  <si>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</si>
  <si>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</si>
  <si>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</si>
  <si>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</si>
  <si>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</si>
  <si>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</si>
  <si>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</si>
  <si>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</si>
  <si>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</si>
  <si>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</si>
  <si>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</si>
  <si>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</si>
  <si>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</si>
  <si>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</si>
  <si>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</si>
  <si>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</si>
  <si>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</si>
  <si>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</si>
  <si>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</si>
  <si>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</si>
  <si>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</si>
  <si>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</si>
  <si>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</si>
  <si>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</si>
  <si>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</si>
  <si>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</si>
  <si>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</si>
  <si>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</si>
  <si>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</si>
  <si>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</si>
  <si>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</si>
  <si>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</si>
  <si>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</si>
  <si>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</si>
  <si>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</si>
  <si>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</si>
  <si>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</si>
  <si>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</si>
  <si>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</si>
  <si>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</si>
  <si>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</si>
  <si>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</si>
  <si>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</si>
  <si>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</si>
  <si>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</si>
  <si>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</si>
  <si>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</si>
  <si>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</si>
  <si>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</si>
  <si>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</si>
  <si>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</si>
  <si>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</si>
  <si>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</si>
  <si>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</si>
  <si>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</si>
  <si>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</si>
  <si>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</si>
  <si>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</si>
  <si>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</si>
  <si>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</si>
  <si>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</si>
  <si>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</si>
  <si>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</si>
  <si>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</si>
  <si>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</si>
  <si>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</si>
  <si>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</si>
  <si>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</si>
  <si>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</si>
  <si>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</si>
  <si>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</si>
  <si>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</si>
  <si>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</si>
  <si>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</si>
  <si>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</si>
  <si>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</si>
  <si>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</si>
  <si>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</si>
  <si>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</si>
  <si>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</si>
  <si>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</si>
  <si>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</si>
  <si>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</si>
  <si>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</si>
  <si>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</si>
  <si>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</si>
  <si>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</si>
  <si>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</si>
  <si>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</si>
  <si>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</si>
  <si>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</si>
  <si>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</si>
  <si>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</si>
  <si>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</si>
  <si>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</si>
  <si>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</si>
  <si>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</si>
  <si>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</si>
  <si>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</si>
  <si>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</si>
  <si>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</si>
  <si>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</si>
  <si>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</si>
  <si>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</si>
  <si>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</si>
  <si>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</si>
  <si>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</si>
  <si>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</si>
  <si>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</si>
  <si>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</si>
  <si>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</si>
  <si>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</si>
  <si>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</si>
  <si>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</si>
  <si>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</si>
  <si>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</si>
  <si>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</si>
  <si>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</si>
  <si>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</si>
  <si>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</si>
  <si>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</si>
  <si>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</si>
  <si>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</si>
  <si>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</si>
  <si>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</si>
  <si>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</si>
  <si>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</si>
  <si>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</si>
  <si>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</si>
  <si>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</si>
  <si>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</si>
  <si>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</si>
  <si>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</si>
  <si>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</si>
  <si>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</si>
  <si>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</si>
  <si>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</si>
  <si>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</si>
  <si>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</si>
  <si>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</si>
  <si>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</si>
  <si>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</si>
  <si>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</si>
  <si>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</si>
  <si>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</si>
  <si>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</si>
  <si>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</si>
  <si>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</si>
  <si>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</si>
  <si>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</si>
  <si>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</si>
  <si>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</si>
  <si>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</si>
  <si>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</si>
  <si>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</si>
  <si>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</si>
  <si>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</si>
  <si>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</si>
  <si>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</si>
  <si>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</si>
  <si>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</si>
  <si>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</si>
  <si>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</si>
  <si>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</si>
  <si>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</si>
  <si>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</si>
  <si>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</si>
  <si>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</si>
  <si>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</si>
  <si>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</si>
  <si>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</si>
  <si>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</si>
  <si>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</si>
  <si>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</si>
  <si>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</si>
  <si>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</si>
  <si>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</si>
  <si>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</si>
  <si>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</si>
  <si>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</si>
  <si>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</si>
  <si>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</si>
  <si>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</si>
  <si>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</si>
  <si>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</si>
  <si>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</si>
  <si>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</si>
  <si>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</si>
  <si>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</si>
  <si>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</si>
  <si>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</si>
  <si>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</si>
  <si>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</si>
  <si>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</si>
  <si>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</si>
  <si>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</si>
  <si>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</si>
  <si>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</si>
  <si>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</si>
  <si>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</si>
  <si>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</si>
  <si>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</si>
  <si>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</si>
  <si>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</si>
  <si>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</si>
  <si>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</si>
  <si>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</si>
  <si>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</si>
  <si>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</si>
  <si>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</si>
  <si>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</si>
  <si>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</si>
  <si>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</si>
  <si>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</si>
  <si>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</si>
  <si>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</si>
  <si>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</si>
  <si>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</si>
  <si>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</si>
  <si>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</si>
  <si>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</si>
  <si>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</si>
  <si>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</si>
  <si>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</si>
  <si>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</si>
  <si>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</si>
  <si>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</si>
  <si>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</si>
  <si>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</si>
  <si>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</si>
  <si>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</si>
  <si>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</si>
  <si>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</si>
  <si>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</si>
  <si>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</si>
  <si>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</si>
  <si>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</si>
  <si>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</si>
  <si>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</si>
  <si>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</si>
  <si>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</si>
  <si>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</si>
  <si>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</si>
  <si>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</si>
  <si>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</si>
  <si>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</si>
  <si>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</si>
  <si>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</si>
  <si>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</si>
  <si>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</si>
  <si>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</si>
  <si>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</si>
  <si>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</si>
  <si>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</si>
  <si>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</si>
  <si>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</si>
  <si>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</si>
  <si>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</si>
  <si>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</si>
  <si>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</si>
  <si>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</si>
  <si>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</si>
  <si>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</si>
  <si>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</si>
  <si>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</si>
  <si>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</si>
  <si>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</si>
  <si>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</si>
  <si>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</si>
  <si>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</si>
  <si>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</si>
  <si>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</si>
  <si>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</si>
  <si>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</si>
  <si>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</si>
  <si>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</si>
  <si>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</si>
  <si>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</si>
  <si>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</si>
  <si>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</si>
  <si>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</si>
  <si>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</si>
  <si>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</si>
  <si>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</si>
  <si>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</si>
  <si>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</si>
  <si>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</si>
  <si>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</si>
  <si>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</si>
  <si>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</si>
  <si>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</si>
  <si>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</si>
  <si>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</si>
  <si>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</si>
  <si>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</si>
  <si>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</si>
  <si>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</si>
  <si>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</si>
  <si>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</si>
  <si>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</si>
  <si>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</si>
  <si>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</si>
  <si>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</si>
  <si>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</si>
  <si>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</si>
  <si>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</si>
  <si>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</si>
  <si>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</si>
  <si>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</si>
  <si>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</si>
  <si>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</si>
  <si>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</si>
  <si>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</si>
  <si>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</si>
  <si>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</si>
  <si>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</si>
  <si>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</si>
  <si>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</si>
  <si>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</si>
  <si>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</si>
  <si>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</si>
  <si>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</si>
  <si>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</si>
  <si>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</si>
  <si>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</si>
  <si>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</si>
  <si>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</si>
  <si>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</si>
  <si>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</si>
  <si>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</si>
  <si>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</si>
  <si>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</si>
  <si>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</si>
  <si>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</si>
  <si>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</si>
  <si>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</si>
  <si>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</si>
  <si>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</si>
  <si>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</si>
  <si>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</si>
  <si>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</si>
  <si>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</si>
  <si>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</si>
  <si>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</si>
  <si>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</si>
  <si>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</si>
  <si>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</si>
  <si>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</si>
  <si>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</si>
  <si>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</si>
  <si>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</si>
  <si>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</si>
  <si>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</si>
  <si>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</si>
  <si>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</si>
  <si>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</si>
  <si>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</si>
  <si>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</si>
  <si>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</si>
  <si>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</si>
  <si>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</si>
  <si>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</si>
  <si>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</si>
  <si>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</si>
  <si>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</si>
  <si>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</si>
  <si>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</si>
  <si>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</si>
  <si>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</si>
  <si>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</si>
  <si>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</si>
  <si>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</si>
  <si>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</si>
  <si>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</si>
  <si>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</si>
  <si>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</si>
  <si>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</si>
  <si>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</si>
  <si>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</si>
  <si>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</si>
  <si>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</si>
  <si>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</si>
  <si>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</si>
  <si>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</si>
  <si>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</si>
  <si>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</si>
  <si>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</si>
  <si>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</si>
  <si>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</si>
  <si>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</si>
  <si>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</si>
  <si>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</si>
  <si>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</si>
  <si>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</si>
  <si>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</si>
  <si>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</si>
  <si>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</si>
  <si>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</si>
  <si>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</si>
  <si>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</si>
  <si>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</si>
  <si>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</si>
  <si>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</si>
  <si>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</si>
  <si>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</si>
  <si>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</si>
  <si>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</si>
  <si>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</si>
  <si>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</si>
  <si>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</si>
  <si>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</si>
  <si>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</si>
  <si>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</si>
  <si>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</si>
  <si>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</si>
  <si>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</si>
  <si>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</si>
  <si>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</si>
  <si>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</si>
  <si>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</si>
  <si>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</si>
  <si>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</si>
  <si>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</si>
  <si>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</si>
  <si>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</si>
  <si>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</si>
  <si>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</si>
  <si>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</si>
  <si>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</si>
  <si>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</si>
  <si>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</si>
  <si>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</si>
  <si>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</si>
  <si>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</si>
  <si>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</si>
  <si>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</si>
  <si>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</si>
  <si>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</si>
  <si>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</si>
  <si>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</si>
  <si>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</si>
  <si>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</si>
  <si>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</si>
  <si>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</si>
  <si>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</si>
  <si>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</si>
  <si>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</si>
  <si>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</si>
  <si>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</si>
  <si>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</si>
  <si>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</si>
  <si>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</si>
  <si>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</si>
  <si>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</si>
  <si>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</si>
  <si>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</si>
  <si>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</si>
  <si>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</si>
  <si>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</si>
  <si>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</si>
  <si>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</si>
  <si>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</si>
  <si>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</si>
  <si>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</si>
  <si>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</si>
  <si>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</si>
  <si>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</si>
  <si>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</si>
  <si>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</si>
  <si>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</si>
  <si>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</si>
  <si>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</si>
  <si>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</si>
  <si>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</si>
  <si>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</si>
  <si>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</si>
  <si>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</si>
  <si>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</si>
  <si>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</si>
  <si>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</si>
  <si>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</si>
  <si>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</si>
  <si>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</si>
  <si>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</si>
  <si>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</si>
  <si>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</si>
  <si>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</si>
  <si>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</si>
  <si>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</si>
  <si>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</si>
  <si>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</si>
  <si>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</si>
  <si>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</si>
  <si>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</si>
  <si>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</si>
  <si>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</si>
  <si>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</si>
  <si>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</si>
  <si>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</si>
  <si>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</si>
  <si>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</si>
  <si>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</si>
  <si>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</si>
  <si>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</si>
  <si>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</si>
  <si>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</si>
  <si>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</si>
  <si>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</si>
  <si>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</si>
  <si>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</si>
  <si>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</si>
  <si>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</si>
  <si>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</si>
  <si>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</si>
  <si>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</si>
  <si>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</si>
  <si>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</si>
  <si>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</si>
  <si>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</si>
  <si>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</si>
  <si>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</si>
  <si>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</si>
  <si>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</si>
  <si>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</si>
  <si>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</si>
  <si>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</si>
  <si>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</si>
  <si>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</si>
  <si>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</si>
  <si>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</si>
  <si>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</si>
  <si>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</si>
  <si>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</si>
  <si>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</si>
  <si>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</si>
  <si>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</si>
  <si>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</si>
  <si>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</si>
  <si>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</si>
  <si>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</si>
  <si>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</si>
  <si>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</si>
  <si>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</si>
  <si>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</si>
  <si>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</si>
  <si>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</si>
  <si>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</si>
  <si>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</si>
  <si>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</si>
  <si>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</si>
  <si>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</si>
  <si>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</si>
  <si>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</si>
  <si>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</si>
  <si>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</si>
  <si>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</si>
  <si>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</si>
  <si>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</si>
  <si>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</si>
  <si>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</si>
  <si>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</si>
  <si>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</si>
  <si>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</si>
  <si>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</si>
  <si>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</si>
  <si>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</si>
  <si>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</si>
  <si>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</si>
  <si>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</si>
  <si>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</si>
  <si>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</si>
  <si>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</si>
  <si>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</si>
  <si>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</si>
  <si>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</si>
  <si>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</si>
  <si>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</si>
  <si>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</si>
  <si>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</si>
  <si>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</si>
  <si>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</si>
  <si>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</si>
  <si>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</si>
  <si>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</si>
  <si>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</si>
  <si>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</si>
  <si>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</si>
  <si>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</si>
  <si>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</si>
  <si>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</si>
  <si>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</si>
  <si>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</si>
  <si>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</si>
  <si>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</si>
  <si>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</si>
  <si>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</si>
  <si>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</si>
  <si>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</si>
  <si>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</si>
  <si>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</si>
  <si>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</si>
  <si>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</si>
  <si>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</si>
  <si>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</si>
  <si>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</si>
  <si>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</si>
  <si>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</si>
  <si>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</si>
  <si>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</si>
  <si>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</si>
  <si>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</si>
  <si>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</si>
  <si>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</si>
  <si>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</si>
  <si>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</si>
  <si>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</si>
  <si>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</si>
  <si>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</si>
  <si>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</si>
  <si>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</si>
  <si>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</si>
  <si>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</si>
  <si>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</si>
  <si>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</si>
  <si>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</si>
  <si>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</si>
  <si>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</si>
  <si>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</si>
  <si>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</si>
  <si>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</si>
  <si>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</si>
  <si>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</si>
  <si>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</si>
  <si>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</si>
  <si>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</si>
  <si>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</si>
  <si>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</si>
  <si>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</si>
  <si>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</si>
  <si>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</si>
  <si>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</si>
  <si>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</si>
  <si>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</si>
  <si>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</si>
  <si>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</si>
  <si>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</si>
  <si>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</si>
  <si>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</si>
  <si>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</si>
  <si>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</si>
  <si>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</si>
  <si>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</si>
  <si>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</si>
  <si>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</si>
  <si>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</si>
  <si>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</si>
  <si>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</si>
  <si>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</si>
  <si>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</si>
  <si>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</si>
  <si>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</si>
  <si>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</si>
  <si>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</si>
  <si>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</si>
  <si>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</si>
  <si>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</si>
  <si>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</si>
  <si>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</si>
  <si>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</si>
  <si>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</si>
  <si>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</si>
  <si>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</si>
  <si>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</si>
  <si>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</si>
  <si>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</si>
  <si>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</si>
  <si>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</si>
  <si>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</si>
  <si>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</si>
  <si>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</si>
  <si>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</si>
  <si>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</si>
  <si>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</si>
  <si>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</si>
  <si>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</si>
  <si>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</si>
  <si>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</si>
  <si>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</si>
  <si>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</si>
  <si>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</si>
  <si>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</si>
  <si>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</si>
  <si>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</si>
  <si>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</si>
  <si>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</si>
  <si>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</si>
  <si>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</si>
  <si>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</si>
  <si>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</si>
  <si>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</si>
  <si>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</si>
  <si>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</si>
  <si>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</si>
  <si>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</si>
  <si>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</si>
  <si>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</si>
  <si>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</si>
  <si>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</si>
  <si>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</si>
  <si>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</si>
  <si>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</si>
  <si>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</si>
  <si>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</si>
  <si>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</si>
  <si>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</si>
  <si>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</si>
  <si>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</si>
  <si>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</si>
  <si>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</si>
  <si>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</si>
  <si>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</si>
  <si>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</si>
  <si>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</si>
  <si>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</si>
  <si>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</si>
  <si>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</si>
  <si>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</si>
  <si>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</si>
  <si>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</si>
  <si>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</si>
  <si>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</si>
  <si>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</si>
  <si>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</si>
  <si>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</si>
  <si>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</si>
  <si>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</si>
  <si>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</si>
  <si>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</si>
  <si>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</si>
  <si>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</si>
  <si>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</si>
  <si>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</si>
  <si>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</si>
  <si>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</si>
  <si>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</si>
  <si>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</si>
  <si>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</si>
  <si>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</si>
  <si>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</si>
  <si>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</si>
  <si>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</si>
  <si>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</si>
  <si>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</si>
  <si>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</si>
  <si>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</si>
  <si>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</si>
  <si>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</si>
  <si>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</si>
  <si>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</si>
  <si>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</si>
  <si>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</si>
  <si>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</si>
  <si>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</si>
  <si>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</si>
  <si>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</si>
  <si>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</si>
  <si>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</si>
  <si>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</si>
  <si>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</si>
  <si>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</si>
  <si>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</si>
  <si>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</si>
  <si>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</si>
  <si>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</si>
  <si>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</si>
  <si>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</si>
  <si>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</si>
  <si>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</si>
  <si>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</si>
  <si>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</si>
  <si>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</si>
  <si>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</si>
  <si>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</si>
  <si>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</si>
  <si>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</si>
  <si>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</si>
  <si>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</si>
  <si>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</si>
  <si>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</si>
  <si>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</si>
  <si>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</si>
  <si>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</si>
  <si>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</si>
  <si>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</si>
  <si>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</si>
  <si>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</si>
  <si>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</si>
  <si>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</si>
  <si>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</si>
  <si>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</si>
  <si>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</si>
  <si>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</si>
  <si>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</si>
  <si>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</si>
  <si>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</si>
  <si>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</si>
  <si>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</si>
  <si>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</si>
  <si>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</si>
  <si>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</si>
  <si>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</si>
  <si>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</si>
  <si>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</si>
  <si>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</si>
  <si>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</si>
  <si>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</si>
  <si>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</si>
  <si>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</si>
  <si>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</si>
  <si>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</si>
  <si>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</si>
  <si>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</si>
  <si>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</si>
  <si>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</si>
  <si>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</si>
  <si>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</si>
  <si>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</si>
  <si>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</si>
  <si>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</si>
  <si>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</si>
  <si>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</si>
  <si>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</si>
  <si>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</si>
  <si>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</si>
  <si>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</si>
  <si>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</si>
  <si>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</si>
  <si>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</si>
  <si>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</si>
  <si>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</si>
  <si>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</si>
  <si>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</si>
  <si>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</si>
  <si>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</si>
  <si>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</si>
  <si>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</si>
  <si>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</si>
  <si>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</si>
  <si>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</si>
  <si>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</si>
  <si>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</si>
  <si>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</si>
  <si>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</si>
  <si>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</si>
  <si>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</si>
  <si>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</si>
  <si>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</si>
  <si>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</si>
  <si>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</si>
  <si>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</si>
  <si>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</si>
  <si>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</si>
  <si>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</si>
  <si>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</si>
  <si>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</si>
  <si>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</si>
  <si>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</si>
  <si>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</si>
  <si>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</si>
  <si>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</si>
  <si>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</si>
  <si>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</si>
  <si>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</si>
  <si>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</si>
  <si>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</si>
  <si>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</si>
  <si>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</si>
  <si>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</si>
  <si>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</si>
  <si>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</si>
  <si>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</si>
  <si>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</si>
  <si>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</si>
  <si>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</si>
  <si>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</si>
  <si>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</si>
  <si>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</si>
  <si>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</si>
  <si>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</si>
  <si>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</si>
  <si>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</si>
  <si>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</si>
  <si>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</si>
  <si>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</si>
  <si>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</si>
  <si>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</si>
  <si>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</si>
  <si>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</si>
  <si>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</si>
  <si>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</si>
  <si>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</si>
  <si>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</si>
  <si>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</si>
  <si>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</si>
  <si>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</si>
  <si>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</si>
  <si>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</si>
  <si>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</si>
  <si>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</si>
  <si>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</si>
  <si>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</si>
  <si>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</si>
  <si>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</si>
  <si>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</si>
  <si>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</si>
  <si>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</si>
  <si>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</si>
  <si>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</si>
  <si>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</si>
  <si>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</si>
  <si>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</si>
  <si>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</si>
  <si>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</si>
  <si>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</si>
  <si>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</si>
  <si>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</si>
  <si>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</si>
  <si>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</si>
  <si>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</si>
  <si>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</si>
  <si>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</si>
  <si>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</si>
  <si>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</si>
  <si>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</si>
  <si>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</si>
  <si>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</si>
  <si>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</si>
  <si>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</si>
  <si>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</si>
  <si>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</si>
  <si>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</si>
  <si>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</si>
  <si>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</si>
  <si>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</si>
  <si>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</si>
  <si>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</si>
  <si>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</si>
  <si>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</si>
  <si>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</si>
  <si>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</si>
  <si>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</si>
  <si>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</si>
  <si>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</si>
  <si>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</si>
  <si>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</si>
  <si>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</si>
  <si>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</si>
  <si>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</si>
  <si>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</si>
  <si>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</si>
  <si>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</si>
  <si>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</si>
  <si>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</si>
  <si>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</si>
  <si>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</si>
  <si>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</si>
  <si>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</si>
  <si>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</si>
  <si>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</si>
  <si>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</si>
  <si>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</si>
  <si>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</si>
  <si>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</si>
  <si>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</si>
  <si>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</si>
  <si>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</si>
  <si>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</si>
  <si>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</si>
  <si>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</si>
  <si>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</si>
  <si>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</si>
  <si>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</si>
  <si>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</si>
  <si>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</si>
  <si>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</si>
  <si>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</si>
  <si>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</si>
  <si>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</si>
  <si>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</si>
  <si>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</si>
  <si>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</si>
  <si>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</si>
  <si>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</si>
  <si>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</si>
  <si>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</si>
  <si>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</si>
  <si>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</si>
  <si>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</si>
  <si>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</si>
  <si>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</si>
  <si>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</si>
  <si>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</si>
  <si>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</si>
  <si>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</si>
  <si>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</si>
  <si>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</si>
  <si>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</si>
  <si>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</si>
  <si>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</si>
  <si>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</si>
  <si>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</si>
  <si>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</si>
  <si>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</si>
  <si>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</si>
  <si>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</si>
  <si>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</si>
  <si>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</si>
  <si>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</si>
  <si>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</si>
  <si>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</si>
  <si>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</si>
  <si>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</si>
  <si>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</si>
  <si>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</si>
  <si>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</si>
  <si>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</si>
  <si>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</si>
  <si>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</si>
  <si>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</si>
  <si>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</si>
  <si>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</si>
  <si>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</si>
  <si>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</si>
  <si>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</si>
  <si>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</si>
  <si>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</si>
  <si>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</si>
  <si>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</si>
  <si>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</si>
  <si>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</si>
  <si>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</si>
  <si>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</si>
  <si>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</si>
  <si>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</si>
  <si>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</si>
  <si>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</si>
  <si>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</si>
  <si>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</si>
  <si>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</si>
  <si>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</si>
  <si>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</si>
  <si>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</si>
  <si>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</si>
  <si>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</si>
  <si>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</si>
  <si>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</si>
  <si>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</si>
  <si>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</si>
  <si>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</si>
  <si>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</si>
  <si>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</si>
  <si>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</si>
  <si>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</si>
  <si>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</si>
  <si>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</si>
  <si>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</si>
  <si>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</si>
  <si>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</si>
  <si>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</si>
  <si>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</si>
  <si>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</si>
  <si>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</si>
  <si>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</si>
  <si>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</si>
  <si>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</si>
  <si>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</si>
  <si>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</si>
  <si>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</si>
  <si>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</si>
  <si>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</si>
  <si>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</si>
  <si>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</si>
  <si>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</si>
  <si>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</si>
  <si>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</si>
  <si>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</si>
  <si>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</si>
  <si>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</si>
  <si>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</si>
  <si>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</si>
  <si>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</si>
  <si>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</si>
  <si>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</si>
  <si>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</si>
  <si>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</si>
  <si>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</si>
  <si>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</si>
  <si>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</si>
  <si>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</si>
  <si>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</si>
  <si>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</si>
  <si>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</si>
  <si>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</si>
  <si>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</si>
  <si>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</si>
  <si>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</si>
  <si>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</si>
  <si>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</si>
  <si>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</si>
  <si>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</si>
  <si>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</si>
  <si>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</si>
  <si>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</si>
  <si>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</si>
  <si>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</si>
  <si>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</si>
  <si>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</si>
  <si>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</si>
  <si>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</si>
  <si>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</si>
  <si>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</si>
  <si>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</si>
  <si>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</si>
  <si>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</si>
  <si>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</si>
  <si>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</si>
  <si>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</si>
  <si>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</si>
  <si>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</si>
  <si>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</si>
  <si>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</si>
  <si>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</si>
  <si>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</si>
  <si>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</si>
  <si>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</si>
  <si>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</si>
  <si>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</si>
  <si>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</si>
  <si>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</si>
  <si>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</si>
  <si>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</si>
  <si>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</si>
  <si>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</si>
  <si>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</si>
  <si>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</si>
  <si>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</si>
  <si>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</si>
  <si>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</si>
  <si>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</si>
  <si>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</si>
  <si>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</si>
  <si>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</si>
  <si>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</si>
  <si>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</si>
  <si>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</si>
  <si>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</si>
  <si>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</si>
  <si>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</si>
  <si>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</si>
  <si>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</si>
  <si>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</si>
  <si>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</si>
  <si>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</si>
  <si>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</si>
  <si>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</si>
  <si>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</si>
  <si>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</si>
  <si>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</si>
  <si>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</si>
  <si>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</si>
  <si>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</si>
  <si>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</si>
  <si>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</si>
  <si>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</si>
  <si>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</si>
  <si>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</si>
  <si>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</si>
  <si>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</si>
  <si>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</si>
  <si>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</si>
  <si>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</si>
  <si>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</si>
  <si>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</si>
  <si>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</si>
  <si>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</si>
  <si>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</si>
  <si>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</si>
  <si>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</si>
  <si>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</si>
  <si>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</si>
  <si>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</si>
  <si>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</si>
  <si>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</si>
  <si>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</si>
  <si>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</si>
  <si>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</si>
  <si>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</si>
  <si>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</si>
  <si>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</si>
  <si>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</si>
  <si>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</si>
  <si>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</si>
  <si>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</si>
  <si>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</si>
  <si>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</si>
  <si>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</si>
  <si>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</si>
  <si>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</si>
  <si>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</si>
  <si>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</si>
  <si>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</si>
  <si>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</si>
  <si>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</si>
  <si>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</si>
  <si>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</si>
  <si>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</si>
  <si>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</si>
  <si>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</si>
  <si>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</si>
  <si>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</si>
  <si>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</si>
  <si>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</si>
  <si>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</si>
  <si>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</si>
  <si>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</si>
  <si>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</si>
  <si>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</si>
  <si>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</si>
  <si>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</si>
  <si>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</si>
  <si>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</si>
  <si>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</si>
  <si>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</si>
  <si>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</si>
  <si>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</si>
  <si>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</si>
  <si>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</si>
  <si>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</si>
  <si>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</si>
  <si>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</si>
  <si>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</si>
  <si>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</si>
  <si>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</si>
  <si>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</si>
  <si>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</si>
  <si>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</si>
  <si>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</si>
  <si>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</si>
  <si>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</si>
  <si>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</si>
  <si>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</si>
  <si>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</si>
  <si>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</si>
  <si>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</si>
  <si>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</si>
  <si>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</si>
  <si>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</si>
  <si>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</si>
  <si>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</si>
  <si>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</si>
  <si>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</si>
  <si>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</si>
  <si>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</si>
  <si>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</si>
  <si>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</si>
  <si>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</si>
  <si>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</si>
  <si>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</si>
  <si>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</si>
  <si>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</si>
  <si>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</si>
  <si>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</si>
  <si>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</si>
  <si>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</si>
  <si>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</si>
  <si>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</si>
  <si>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</si>
  <si>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</si>
  <si>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</si>
  <si>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</si>
  <si>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</si>
  <si>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</si>
  <si>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</si>
  <si>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</si>
  <si>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</si>
  <si>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</si>
  <si>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</si>
  <si>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</si>
  <si>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</si>
  <si>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</si>
  <si>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</si>
  <si>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</si>
  <si>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</si>
  <si>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</si>
  <si>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</si>
  <si>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</si>
  <si>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</si>
  <si>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</si>
  <si>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</si>
  <si>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</si>
  <si>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</si>
  <si>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</si>
  <si>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</si>
  <si>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</si>
  <si>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</si>
  <si>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</si>
  <si>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</si>
  <si>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</si>
  <si>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</si>
  <si>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</si>
  <si>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</si>
  <si>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</si>
  <si>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</si>
  <si>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</si>
  <si>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</si>
  <si>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</si>
  <si>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</si>
  <si>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</si>
  <si>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</si>
  <si>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</si>
  <si>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</si>
  <si>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</si>
  <si>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</si>
  <si>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</si>
  <si>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</si>
  <si>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</si>
  <si>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</si>
  <si>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</si>
  <si>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</si>
  <si>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</si>
  <si>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</si>
  <si>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</si>
  <si>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</si>
  <si>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</si>
  <si>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</si>
  <si>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</si>
  <si>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</si>
  <si>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</si>
  <si>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</si>
  <si>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</si>
  <si>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</si>
  <si>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</si>
  <si>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</si>
  <si>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</si>
  <si>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</si>
  <si>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</si>
  <si>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</si>
  <si>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</si>
  <si>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</si>
  <si>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</si>
  <si>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</si>
  <si>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</si>
  <si>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</si>
  <si>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</si>
  <si>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</si>
  <si>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</si>
  <si>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</si>
  <si>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</si>
  <si>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</si>
  <si>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</si>
  <si>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</si>
  <si>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</si>
  <si>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</si>
  <si>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</si>
  <si>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</si>
  <si>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</si>
  <si>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</si>
  <si>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</si>
  <si>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</si>
  <si>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</si>
  <si>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</si>
  <si>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</si>
  <si>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</si>
  <si>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</si>
  <si>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</si>
  <si>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</si>
  <si>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</si>
  <si>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</si>
  <si>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</si>
  <si>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</si>
  <si>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</si>
  <si>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</si>
  <si>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</si>
  <si>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</si>
  <si>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</si>
  <si>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</si>
  <si>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</si>
  <si>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</si>
  <si>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</si>
  <si>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</si>
  <si>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</si>
  <si>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</si>
  <si>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</si>
  <si>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</si>
  <si>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</si>
  <si>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</si>
  <si>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</si>
  <si>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</si>
  <si>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</si>
  <si>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</si>
  <si>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</si>
  <si>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</si>
  <si>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</si>
  <si>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</si>
  <si>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</si>
  <si>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</si>
  <si>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</si>
  <si>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</si>
  <si>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</si>
  <si>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</si>
  <si>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</si>
  <si>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</si>
  <si>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</si>
  <si>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</si>
  <si>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</si>
  <si>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</si>
  <si>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</si>
  <si>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</si>
  <si>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</si>
  <si>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</si>
  <si>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</si>
  <si>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</si>
  <si>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</si>
  <si>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</si>
  <si>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</si>
  <si>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</si>
  <si>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</si>
  <si>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</si>
  <si>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</si>
  <si>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</si>
  <si>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</si>
  <si>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</si>
  <si>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</si>
  <si>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</si>
  <si>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</si>
  <si>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</si>
  <si>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</si>
  <si>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</si>
  <si>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</si>
  <si>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</si>
  <si>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</si>
  <si>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</si>
  <si>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</si>
  <si>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</si>
  <si>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</si>
  <si>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</si>
  <si>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</si>
  <si>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</si>
  <si>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</si>
  <si>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</si>
  <si>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</si>
  <si>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</si>
  <si>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</si>
  <si>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</si>
  <si>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</si>
  <si>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</si>
  <si>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</si>
  <si>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</si>
  <si>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</si>
  <si>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</si>
  <si>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</si>
  <si>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</si>
  <si>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</si>
  <si>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</si>
  <si>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</si>
  <si>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</si>
  <si>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</si>
  <si>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</si>
  <si>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</si>
  <si>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</si>
  <si>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</si>
  <si>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</si>
  <si>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</si>
  <si>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</si>
  <si>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</si>
  <si>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</si>
  <si>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Gody Gakpo</t>
  </si>
  <si>
    <t xml:space="preserve">Lamine Yamal </t>
  </si>
  <si>
    <t>Desiree Doue</t>
  </si>
  <si>
    <t>Rafael Leau</t>
  </si>
  <si>
    <t>Michael Olise</t>
  </si>
  <si>
    <t>Ryan Gravenbergh</t>
  </si>
  <si>
    <t>Joris Reinders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</si>
</sst>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99">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1">
    <v>34</v>
    <v>4</v>
    <v>Bandera de Irak</v>
  </rv>
  <rv s="0">
    <v>35</v>
    <v>4</v>
  </rv>
  <rv s="0">
    <v>36</v>
    <v>4</v>
  </rv>
  <rv s="0">
    <v>37</v>
    <v>4</v>
  </rv>
  <rv s="0">
    <v>38</v>
    <v>4</v>
  </rv>
  <rv s="0">
    <v>39</v>
    <v>4</v>
  </rv>
  <rv s="0">
    <v>40</v>
    <v>4</v>
  </rv>
  <rv s="1">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1">
    <v>41</v>
    <v>5</v>
    <v>Bandera de República Democrática del Congo</v>
  </rv>
  <rv s="1">
    <v>34</v>
    <v>5</v>
    <v>Bandera de Irak</v>
  </rv>
  <rv s="0">
    <v>5</v>
    <v>5</v>
  </rv>
  <rv s="0">
    <v>22</v>
    <v>5</v>
  </rv>
  <rv s="0">
    <v>15</v>
    <v>5</v>
  </rv>
  <rv s="0">
    <v>3</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1522</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29"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Local</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2</v>
      </c>
      <c r="AD5" s="51">
        <v>0</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3">
        <f t="array" aca="1" ref="AK6" ca="1">Ver_flag_visit</f>
        <v>#VALUE!</v>
      </c>
      <c r="AL6" s="34" t="str">
        <f ca="1">IFERROR(INDEX($BD$6:$BD$53,MATCH(AI6,$BN$6:$BN$53,0)),"")</f>
        <v>South Korea</v>
      </c>
      <c r="AM6" s="35">
        <f t="shared" ref="AM6:AT9" ca="1" si="15">INDEX($BE$6:$BN$53,MATCH($AL6,$BD$6:$BD$53,0),MATCH(AM$5,$BE$5:$BN$5,0))</f>
        <v>7</v>
      </c>
      <c r="AN6" s="36">
        <f t="shared" ca="1" si="15"/>
        <v>3</v>
      </c>
      <c r="AO6" s="36">
        <f t="shared" ca="1" si="15"/>
        <v>2</v>
      </c>
      <c r="AP6" s="36">
        <f t="shared" ca="1" si="15"/>
        <v>1</v>
      </c>
      <c r="AQ6" s="36">
        <f t="shared" ca="1" si="15"/>
        <v>0</v>
      </c>
      <c r="AR6" s="36">
        <f t="shared" ca="1" si="15"/>
        <v>4</v>
      </c>
      <c r="AS6" s="36">
        <f t="shared" ca="1" si="15"/>
        <v>1</v>
      </c>
      <c r="AT6" s="41">
        <f t="shared" ca="1" si="15"/>
        <v>3</v>
      </c>
      <c r="AU6" s="330">
        <f ca="1">INDEX($DL$6:$DL$53,MATCH(AI6,$DP$6:$DP$53,0))</f>
        <v>1</v>
      </c>
      <c r="AV6" s="182" t="str">
        <f ca="1">INDEX($BD$6:$BD$53,MATCH(AI6,$BM$6:$BM$53,0))</f>
        <v>South Korea</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6</v>
      </c>
      <c r="BF6" s="16">
        <f ca="1">+BG6+BH6+BI6</f>
        <v>3</v>
      </c>
      <c r="BG6" s="16">
        <f t="shared" ref="BG6:BG53" ca="1" si="17">+COUNTIFS(FGLocal,BD6,Ganador,"Local")+COUNTIFS(FGVisitante,BD6,Ganador,"Visitante")</f>
        <v>2</v>
      </c>
      <c r="BH6" s="16">
        <f t="shared" ref="BH6:BH53" ca="1" si="18">+COUNTIFS(FGLocal,BD6,Ganador,"Empate")+COUNTIFS(FGVisitante,BD6,Ganador,"Empate")</f>
        <v>0</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3</v>
      </c>
      <c r="BL6" s="16">
        <f ca="1">+BJ6-BK6</f>
        <v>1</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6</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2</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2</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2</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2</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2</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2</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South Korea</v>
      </c>
    </row>
    <row r="7" spans="1:121" ht="15.95" customHeight="1">
      <c r="A7" s="16" t="str">
        <f ca="1">+Equipos!B4</f>
        <v>South Korea</v>
      </c>
      <c r="B7" s="16"/>
      <c r="C7" s="16"/>
      <c r="D7" s="16" t="str">
        <f t="shared" si="0"/>
        <v>Visitante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0</v>
      </c>
      <c r="AD7" s="51">
        <v>1</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6</v>
      </c>
      <c r="AN7" s="39">
        <f t="shared" ca="1" si="15"/>
        <v>3</v>
      </c>
      <c r="AO7" s="39">
        <f t="shared" ca="1" si="15"/>
        <v>2</v>
      </c>
      <c r="AP7" s="39">
        <f t="shared" ca="1" si="15"/>
        <v>0</v>
      </c>
      <c r="AQ7" s="39">
        <f t="shared" ca="1" si="15"/>
        <v>1</v>
      </c>
      <c r="AR7" s="39">
        <f t="shared" ca="1" si="15"/>
        <v>4</v>
      </c>
      <c r="AS7" s="39">
        <f t="shared" ca="1" si="15"/>
        <v>3</v>
      </c>
      <c r="AT7" s="43">
        <f t="shared" ca="1" si="15"/>
        <v>1</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2</v>
      </c>
      <c r="BF7" s="16">
        <f t="shared" ref="BF7:BF53" ca="1" si="41">+BG7+BH7+BI7</f>
        <v>3</v>
      </c>
      <c r="BG7" s="16">
        <f t="shared" ca="1" si="17"/>
        <v>0</v>
      </c>
      <c r="BH7" s="16">
        <f t="shared" ca="1" si="18"/>
        <v>2</v>
      </c>
      <c r="BI7" s="16">
        <f t="shared" ca="1" si="19"/>
        <v>1</v>
      </c>
      <c r="BJ7" s="16">
        <f t="shared" ca="1" si="20"/>
        <v>3</v>
      </c>
      <c r="BK7" s="16">
        <f t="shared" ca="1" si="21"/>
        <v>4</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2</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Mexico</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2</v>
      </c>
      <c r="AN8" s="39">
        <f t="shared" ca="1" si="15"/>
        <v>3</v>
      </c>
      <c r="AO8" s="39">
        <f t="shared" ca="1" si="15"/>
        <v>0</v>
      </c>
      <c r="AP8" s="39">
        <f t="shared" ca="1" si="15"/>
        <v>2</v>
      </c>
      <c r="AQ8" s="39">
        <f t="shared" ca="1" si="15"/>
        <v>1</v>
      </c>
      <c r="AR8" s="39">
        <f t="shared" ca="1" si="15"/>
        <v>3</v>
      </c>
      <c r="AS8" s="39">
        <f t="shared" ca="1" si="15"/>
        <v>4</v>
      </c>
      <c r="AT8" s="43">
        <f t="shared" ca="1" si="15"/>
        <v>-1</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7</v>
      </c>
      <c r="BF8" s="16">
        <f t="shared" ca="1" si="41"/>
        <v>3</v>
      </c>
      <c r="BG8" s="16">
        <f t="shared" ca="1" si="17"/>
        <v>2</v>
      </c>
      <c r="BH8" s="16">
        <f t="shared" ca="1" si="18"/>
        <v>1</v>
      </c>
      <c r="BI8" s="16">
        <f t="shared" ca="1" si="19"/>
        <v>0</v>
      </c>
      <c r="BJ8" s="16">
        <f t="shared" ca="1" si="20"/>
        <v>4</v>
      </c>
      <c r="BK8" s="16">
        <f t="shared" ca="1" si="21"/>
        <v>1</v>
      </c>
      <c r="BL8" s="16">
        <f t="shared" ca="1" si="42"/>
        <v>3</v>
      </c>
      <c r="BM8" s="16" t="str">
        <f t="shared" ca="1" si="22"/>
        <v>1A</v>
      </c>
      <c r="BN8" s="16" t="str">
        <f t="shared" ca="1" si="23"/>
        <v>1A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7</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1</v>
      </c>
      <c r="DE8" s="16"/>
      <c r="DF8" s="16">
        <f t="shared" ca="1" si="45"/>
        <v>1</v>
      </c>
      <c r="DG8" s="16" t="str">
        <f ca="1">IF(DB8="-","-",COUNTIFS(DF$6:DF$53,"&lt;"&amp;DF8,$BC$6:$BC$53,INDEX(T_Equipos[Grupo],MATCH(BD8,T_Equipos[NombreEquipo],0))))</f>
        <v>-</v>
      </c>
      <c r="DH8" s="16">
        <f ca="1">DA8+COUNTIFS(DB$6:DB$53,DB8,DG$6:DG$53,"&lt;"&amp;DG8,$BC$6:$BC$53,INDEX(T_Equipos[Grupo],MATCH(BD8,T_Equipos[NombreEquipo],0)))</f>
        <v>1</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Africa</v>
      </c>
    </row>
    <row r="9" spans="1:121" ht="15.95"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1</v>
      </c>
      <c r="AD9" s="54">
        <v>1</v>
      </c>
      <c r="AE9" s="596" t="e" cm="1" vm="3">
        <f t="array" aca="1" ref="AE9" ca="1">Ver_flag_visit</f>
        <v>#VALUE!</v>
      </c>
      <c r="AF9" s="33" t="str">
        <f ca="1">A7</f>
        <v>South Korea</v>
      </c>
      <c r="AG9" s="323">
        <f t="shared" si="13"/>
        <v>1</v>
      </c>
      <c r="AH9" s="195">
        <v>54</v>
      </c>
      <c r="AI9" s="181" t="str">
        <f>AJ9&amp;$B$4</f>
        <v>4A</v>
      </c>
      <c r="AJ9" s="44">
        <v>4</v>
      </c>
      <c r="AK9" s="599" t="e" cm="1" vm="4">
        <f t="array" aca="1" ref="AK9" ca="1">Ver_flag_visit</f>
        <v>#VALUE!</v>
      </c>
      <c r="AL9" s="45" t="str">
        <f ca="1">IFERROR(INDEX($BD$6:$BD$53,MATCH(AI9,$BN$6:$BN$53,0)),"")</f>
        <v>Czech Republic</v>
      </c>
      <c r="AM9" s="46">
        <f t="shared" ca="1" si="15"/>
        <v>1</v>
      </c>
      <c r="AN9" s="47">
        <f t="shared" ca="1" si="15"/>
        <v>3</v>
      </c>
      <c r="AO9" s="47">
        <f t="shared" ca="1" si="15"/>
        <v>0</v>
      </c>
      <c r="AP9" s="47">
        <f t="shared" ca="1" si="15"/>
        <v>1</v>
      </c>
      <c r="AQ9" s="47">
        <f t="shared" ca="1" si="15"/>
        <v>2</v>
      </c>
      <c r="AR9" s="47">
        <f t="shared" ca="1" si="15"/>
        <v>2</v>
      </c>
      <c r="AS9" s="47">
        <f t="shared" ca="1" si="15"/>
        <v>5</v>
      </c>
      <c r="AT9" s="48">
        <f t="shared" ca="1" si="15"/>
        <v>-3</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1</v>
      </c>
      <c r="BF9" s="16">
        <f t="shared" ca="1" si="41"/>
        <v>3</v>
      </c>
      <c r="BG9" s="16">
        <f t="shared" ca="1" si="17"/>
        <v>0</v>
      </c>
      <c r="BH9" s="16">
        <f t="shared" ca="1" si="18"/>
        <v>1</v>
      </c>
      <c r="BI9" s="16">
        <f t="shared" ca="1" si="19"/>
        <v>2</v>
      </c>
      <c r="BJ9" s="16">
        <f t="shared" ca="1" si="20"/>
        <v>2</v>
      </c>
      <c r="BK9" s="16">
        <f t="shared" ca="1" si="21"/>
        <v>5</v>
      </c>
      <c r="BL9" s="16">
        <f t="shared" ca="1" si="42"/>
        <v>-3</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4</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4</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4</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4</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4</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4</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4</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Czech Republic</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2</v>
      </c>
      <c r="BF10" s="16">
        <f t="shared" ca="1" si="41"/>
        <v>3</v>
      </c>
      <c r="BG10" s="16">
        <f t="shared" ca="1" si="17"/>
        <v>0</v>
      </c>
      <c r="BH10" s="16">
        <f t="shared" ca="1" si="18"/>
        <v>2</v>
      </c>
      <c r="BI10" s="16">
        <f t="shared" ca="1" si="19"/>
        <v>1</v>
      </c>
      <c r="BJ10" s="16">
        <f t="shared" ca="1" si="20"/>
        <v>2</v>
      </c>
      <c r="BK10" s="16">
        <f t="shared" ca="1" si="21"/>
        <v>4</v>
      </c>
      <c r="BL10" s="16">
        <f t="shared" ca="1" si="42"/>
        <v>-2</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2</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4</v>
      </c>
      <c r="BL11" s="16">
        <f t="shared" ca="1" si="42"/>
        <v>-1</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Bosnia and Herzegovina</v>
      </c>
    </row>
    <row r="12" spans="1:121" ht="15.9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2</v>
      </c>
      <c r="BK12" s="16">
        <f t="shared" ca="1" si="21"/>
        <v>6</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Canada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7</v>
      </c>
      <c r="BK13" s="16">
        <f t="shared" ca="1" si="21"/>
        <v>0</v>
      </c>
      <c r="BL13" s="16">
        <f t="shared" ca="1" si="42"/>
        <v>7</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7</v>
      </c>
      <c r="AS14" s="36">
        <f t="shared" ca="1" si="69"/>
        <v>0</v>
      </c>
      <c r="AT14" s="72">
        <f t="shared" ca="1" si="69"/>
        <v>7</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6</v>
      </c>
      <c r="BK14" s="16">
        <f t="shared" ca="1" si="21"/>
        <v>2</v>
      </c>
      <c r="BL14" s="16">
        <f t="shared" ca="1" si="42"/>
        <v>4</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Empate</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1</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4</v>
      </c>
      <c r="AN15" s="39">
        <f t="shared" ca="1" si="69"/>
        <v>3</v>
      </c>
      <c r="AO15" s="39">
        <f t="shared" ca="1" si="69"/>
        <v>1</v>
      </c>
      <c r="AP15" s="39">
        <f t="shared" ca="1" si="69"/>
        <v>1</v>
      </c>
      <c r="AQ15" s="39">
        <f t="shared" ca="1" si="69"/>
        <v>1</v>
      </c>
      <c r="AR15" s="39">
        <f t="shared" ca="1" si="69"/>
        <v>3</v>
      </c>
      <c r="AS15" s="39">
        <f t="shared" ca="1" si="69"/>
        <v>4</v>
      </c>
      <c r="AT15" s="74">
        <f t="shared" ca="1" si="69"/>
        <v>-1</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7</v>
      </c>
      <c r="BK15" s="16">
        <f t="shared" ca="1" si="21"/>
        <v>3</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2</v>
      </c>
      <c r="AD16" s="51">
        <v>0</v>
      </c>
      <c r="AE16" s="595" t="e" cm="1" vm="5">
        <f t="array" aca="1" ref="AE16" ca="1">Ver_flag_visit</f>
        <v>#VALUE!</v>
      </c>
      <c r="AF16" s="32" t="str">
        <f ca="1">A13</f>
        <v>Canada</v>
      </c>
      <c r="AG16" s="323">
        <f t="shared" si="66"/>
        <v>1</v>
      </c>
      <c r="AH16" s="195">
        <v>51</v>
      </c>
      <c r="AI16" s="181" t="str">
        <f t="shared" si="70"/>
        <v>3B</v>
      </c>
      <c r="AJ16" s="73">
        <v>3</v>
      </c>
      <c r="AK16" s="602" t="e" cm="1" vm="5">
        <f t="array" aca="1" ref="AK16" ca="1">Ver_flag_visit</f>
        <v>#VALUE!</v>
      </c>
      <c r="AL16" s="37" t="str">
        <f ca="1">IFERROR(INDEX($BD$6:$BD$53,MATCH(AI16,$BN$6:$BN$53,0)),"")</f>
        <v>Canada</v>
      </c>
      <c r="AM16" s="38">
        <f t="shared" ca="1" si="69"/>
        <v>2</v>
      </c>
      <c r="AN16" s="39">
        <f t="shared" ca="1" si="69"/>
        <v>3</v>
      </c>
      <c r="AO16" s="39">
        <f t="shared" ca="1" si="69"/>
        <v>0</v>
      </c>
      <c r="AP16" s="39">
        <f t="shared" ca="1" si="69"/>
        <v>2</v>
      </c>
      <c r="AQ16" s="39">
        <f t="shared" ca="1" si="69"/>
        <v>1</v>
      </c>
      <c r="AR16" s="39">
        <f t="shared" ca="1" si="69"/>
        <v>2</v>
      </c>
      <c r="AS16" s="39">
        <f t="shared" ca="1" si="69"/>
        <v>4</v>
      </c>
      <c r="AT16" s="74">
        <f t="shared" ca="1" si="69"/>
        <v>-2</v>
      </c>
      <c r="AU16" s="330">
        <f ca="1">INDEX($DL$6:$DL$53,MATCH(AI16,$DP$6:$DP$53,0))</f>
        <v>1</v>
      </c>
      <c r="AV16" s="182" t="str">
        <f ca="1">INDEX($BD$6:$BD$53,MATCH(AI16,$BM$6:$BM$53,0))</f>
        <v>Canada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8</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2</v>
      </c>
      <c r="AS17" s="78">
        <f t="shared" ca="1" si="69"/>
        <v>6</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2</v>
      </c>
      <c r="BK17" s="16">
        <f t="shared" ca="1" si="21"/>
        <v>3</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3</v>
      </c>
      <c r="BK18" s="16">
        <f t="shared" ca="1" si="21"/>
        <v>4</v>
      </c>
      <c r="BL18" s="16">
        <f t="shared" ca="1" si="42"/>
        <v>-1</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2</v>
      </c>
      <c r="BK19" s="16">
        <f t="shared" ca="1" si="21"/>
        <v>5</v>
      </c>
      <c r="BL19" s="16">
        <f t="shared" ca="1" si="42"/>
        <v>-3</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Australia</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5</v>
      </c>
      <c r="BF20" s="16">
        <f t="shared" ca="1" si="41"/>
        <v>3</v>
      </c>
      <c r="BG20" s="16">
        <f t="shared" ca="1" si="17"/>
        <v>1</v>
      </c>
      <c r="BH20" s="16">
        <f t="shared" ca="1" si="18"/>
        <v>2</v>
      </c>
      <c r="BI20" s="16">
        <f t="shared" ca="1" si="19"/>
        <v>0</v>
      </c>
      <c r="BJ20" s="16">
        <f t="shared" ca="1" si="20"/>
        <v>6</v>
      </c>
      <c r="BK20" s="16">
        <f t="shared" ca="1" si="21"/>
        <v>5</v>
      </c>
      <c r="BL20" s="16">
        <f t="shared" ca="1" si="42"/>
        <v>1</v>
      </c>
      <c r="BM20" s="16" t="str">
        <f t="shared" ca="1" si="22"/>
        <v>2D</v>
      </c>
      <c r="BN20" s="16" t="str">
        <f t="shared" ca="1" si="23"/>
        <v>2D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5</v>
      </c>
      <c r="BS20" s="16">
        <f ca="1">BP20+COUNTIFS($BQ$6:$BQ$53,BQ20,$BR$6:BR$53,"&gt;"&amp;BR20,$BC$6:$BC$53,INDEX(T_Equipos[Grupo],MATCH(BD20,T_Equipos[NombreEquipo],0)))</f>
        <v>2</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2</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2</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2</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2</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2</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2</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2</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2</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2</v>
      </c>
      <c r="DE20" s="16"/>
      <c r="DF20" s="16">
        <f t="shared" ca="1" si="52"/>
        <v>2</v>
      </c>
      <c r="DG20" s="16" t="str">
        <f ca="1">IF(DB20="-","-",COUNTIFS(DF$6:DF$53,"&lt;"&amp;DF20,$BC$6:$BC$53,INDEX(T_Equipos[Grupo],MATCH(BD20,T_Equipos[NombreEquipo],0))))</f>
        <v>-</v>
      </c>
      <c r="DH20" s="16">
        <f ca="1">DA20+COUNTIFS(DB$6:DB$53,DB20,DG$6:DG$53,"&lt;"&amp;DG20,$BC$6:$BC$53,INDEX(T_Equipos[Grupo],MATCH(BD20,T_Equipos[NombreEquipo],0)))</f>
        <v>2</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United States</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0</v>
      </c>
      <c r="AD21" s="51">
        <v>1</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6</v>
      </c>
      <c r="BK21" s="16">
        <f t="shared" ca="1" si="21"/>
        <v>3</v>
      </c>
      <c r="BL21" s="16">
        <f t="shared" ca="1" si="42"/>
        <v>3</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6</v>
      </c>
      <c r="AS22" s="36">
        <f t="shared" ca="1" si="87"/>
        <v>2</v>
      </c>
      <c r="AT22" s="41">
        <f t="shared" ca="1" si="87"/>
        <v>4</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11</v>
      </c>
      <c r="BK22" s="16">
        <f t="shared" ca="1" si="21"/>
        <v>3</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7</v>
      </c>
      <c r="AS23" s="39">
        <f t="shared" ca="1" si="87"/>
        <v>3</v>
      </c>
      <c r="AT23" s="43">
        <f t="shared" ca="1" si="87"/>
        <v>4</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3</v>
      </c>
      <c r="BK23" s="16">
        <f t="shared" ca="1" si="21"/>
        <v>10</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Empate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1</v>
      </c>
      <c r="AD24" s="51">
        <v>1</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4</v>
      </c>
      <c r="AN24" s="39">
        <f t="shared" ca="1" si="87"/>
        <v>3</v>
      </c>
      <c r="AO24" s="39">
        <f t="shared" ca="1" si="87"/>
        <v>1</v>
      </c>
      <c r="AP24" s="39">
        <f t="shared" ca="1" si="87"/>
        <v>1</v>
      </c>
      <c r="AQ24" s="39">
        <f t="shared" ca="1" si="87"/>
        <v>1</v>
      </c>
      <c r="AR24" s="39">
        <f t="shared" ca="1" si="87"/>
        <v>2</v>
      </c>
      <c r="AS24" s="39">
        <f t="shared" ca="1" si="87"/>
        <v>3</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2</v>
      </c>
      <c r="BF24" s="16">
        <f t="shared" ca="1" si="41"/>
        <v>3</v>
      </c>
      <c r="BG24" s="16">
        <f t="shared" ca="1" si="17"/>
        <v>0</v>
      </c>
      <c r="BH24" s="16">
        <f t="shared" ca="1" si="18"/>
        <v>2</v>
      </c>
      <c r="BI24" s="16">
        <f t="shared" ca="1" si="19"/>
        <v>1</v>
      </c>
      <c r="BJ24" s="16">
        <f t="shared" ca="1" si="20"/>
        <v>5</v>
      </c>
      <c r="BK24" s="16">
        <f t="shared" ca="1" si="21"/>
        <v>7</v>
      </c>
      <c r="BL24" s="16">
        <f t="shared" ca="1" si="42"/>
        <v>-2</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2</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4</v>
      </c>
      <c r="AD25" s="54">
        <v>1</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8</v>
      </c>
      <c r="AT25" s="48">
        <f t="shared" ca="1" si="87"/>
        <v>-7</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7</v>
      </c>
      <c r="BK25" s="16">
        <f t="shared" ca="1" si="21"/>
        <v>6</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6</v>
      </c>
      <c r="BK26" s="16">
        <f t="shared" ca="1" si="21"/>
        <v>3</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3</v>
      </c>
      <c r="CB26" s="16">
        <f t="shared" ca="1" si="28"/>
        <v>3</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3</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3</v>
      </c>
      <c r="CP26" s="16">
        <f t="shared" ca="1" si="34"/>
        <v>3</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3</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3</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7</v>
      </c>
      <c r="BF27" s="16">
        <f t="shared" ca="1" si="41"/>
        <v>3</v>
      </c>
      <c r="BG27" s="16">
        <f t="shared" ca="1" si="17"/>
        <v>2</v>
      </c>
      <c r="BH27" s="16">
        <f t="shared" ca="1" si="18"/>
        <v>1</v>
      </c>
      <c r="BI27" s="16">
        <f t="shared" ca="1" si="19"/>
        <v>0</v>
      </c>
      <c r="BJ27" s="16">
        <f t="shared" ca="1" si="20"/>
        <v>5</v>
      </c>
      <c r="BK27" s="16">
        <f t="shared" ca="1" si="21"/>
        <v>3</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7</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(2)</v>
      </c>
      <c r="BU27" s="16">
        <f t="shared" ca="1" si="24"/>
        <v>0</v>
      </c>
      <c r="BV27" s="16">
        <f t="shared" ca="1" si="25"/>
        <v>1</v>
      </c>
      <c r="BW27" s="16">
        <f t="shared" ca="1" si="26"/>
        <v>0</v>
      </c>
      <c r="BX27" s="16">
        <f t="shared" ca="1" si="48"/>
        <v>1</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(2)</v>
      </c>
      <c r="CA27" s="16">
        <f t="shared" ca="1" si="27"/>
        <v>3</v>
      </c>
      <c r="CB27" s="16">
        <f t="shared" ca="1" si="28"/>
        <v>3</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(2)</v>
      </c>
      <c r="CF27" s="16">
        <f t="shared" ca="1" si="29"/>
        <v>3</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(2)</v>
      </c>
      <c r="CI27" s="16">
        <f t="shared" ca="1" si="30"/>
        <v>0</v>
      </c>
      <c r="CJ27" s="16">
        <f t="shared" ca="1" si="31"/>
        <v>1</v>
      </c>
      <c r="CK27" s="16">
        <f t="shared" ca="1" si="32"/>
        <v>0</v>
      </c>
      <c r="CL27" s="16">
        <f t="shared" ca="1" si="50"/>
        <v>1</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(2)</v>
      </c>
      <c r="CO27" s="16">
        <f t="shared" ca="1" si="33"/>
        <v>3</v>
      </c>
      <c r="CP27" s="16">
        <f t="shared" ca="1" si="34"/>
        <v>3</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(2)</v>
      </c>
      <c r="CT27" s="16">
        <f t="shared" ca="1" si="35"/>
        <v>3</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(2)</v>
      </c>
      <c r="CW27" s="16">
        <f t="shared" ca="1" si="36"/>
        <v>2</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3">
        <f t="array" aca="1" ref="AB28" ca="1">Ver_flag_local</f>
        <v>#VALUE!</v>
      </c>
      <c r="AC28" s="50">
        <v>1</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1</v>
      </c>
      <c r="BF28" s="16">
        <f t="shared" ca="1" si="41"/>
        <v>3</v>
      </c>
      <c r="BG28" s="16">
        <f t="shared" ca="1" si="17"/>
        <v>0</v>
      </c>
      <c r="BH28" s="16">
        <f t="shared" ca="1" si="18"/>
        <v>1</v>
      </c>
      <c r="BI28" s="16">
        <f t="shared" ca="1" si="19"/>
        <v>2</v>
      </c>
      <c r="BJ28" s="16">
        <f t="shared" ca="1" si="20"/>
        <v>0</v>
      </c>
      <c r="BK28" s="16">
        <f t="shared" ca="1" si="21"/>
        <v>3</v>
      </c>
      <c r="BL28" s="16">
        <f t="shared" ca="1" si="42"/>
        <v>-3</v>
      </c>
      <c r="BM28" s="16" t="str">
        <f t="shared" ca="1" si="22"/>
        <v>4F</v>
      </c>
      <c r="BN28" s="16" t="str">
        <f t="shared" ca="1" si="23"/>
        <v>4F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1</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P.3 (2)</v>
      </c>
      <c r="BU28" s="16">
        <f t="shared" ca="1" si="24"/>
        <v>0</v>
      </c>
      <c r="BV28" s="16">
        <f t="shared" ca="1" si="25"/>
        <v>1</v>
      </c>
      <c r="BW28" s="16">
        <f t="shared" ca="1" si="26"/>
        <v>0</v>
      </c>
      <c r="BX28" s="16">
        <f t="shared" ca="1" si="48"/>
        <v>1</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P.3 (2)</v>
      </c>
      <c r="CA28" s="16">
        <f t="shared" ca="1" si="27"/>
        <v>0</v>
      </c>
      <c r="CB28" s="16">
        <f t="shared" ca="1" si="28"/>
        <v>0</v>
      </c>
      <c r="CC28" s="16">
        <f t="shared" ca="1" si="49"/>
        <v>0</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P.3 (2)</v>
      </c>
      <c r="CF28" s="16">
        <f t="shared" ca="1" si="29"/>
        <v>0</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P.3 (2)</v>
      </c>
      <c r="CI28" s="16">
        <f t="shared" ca="1" si="30"/>
        <v>0</v>
      </c>
      <c r="CJ28" s="16">
        <f t="shared" ca="1" si="31"/>
        <v>1</v>
      </c>
      <c r="CK28" s="16">
        <f t="shared" ca="1" si="32"/>
        <v>0</v>
      </c>
      <c r="CL28" s="16">
        <f t="shared" ca="1" si="50"/>
        <v>1</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P.3 (2)</v>
      </c>
      <c r="CO28" s="16">
        <f t="shared" ca="1" si="33"/>
        <v>0</v>
      </c>
      <c r="CP28" s="16">
        <f t="shared" ca="1" si="34"/>
        <v>0</v>
      </c>
      <c r="CQ28" s="16">
        <f t="shared" ca="1" si="51"/>
        <v>0</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P.3 (2)</v>
      </c>
      <c r="CT28" s="16">
        <f t="shared" ca="1" si="35"/>
        <v>0</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P.3 (2)</v>
      </c>
      <c r="CW28" s="16">
        <f t="shared" ca="1" si="36"/>
        <v>-3</v>
      </c>
      <c r="CX28" s="16">
        <f ca="1">CU28+COUNTIFS($CV$6:$CV$53,CV28,$CW$6:CW$53,"&gt;"&amp;CW28,$BC$6:$BC$53,INDEX(T_Equipos[Grupo],MATCH(BD28,T_Equipos[NombreEquipo],0)))</f>
        <v>4</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4</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4</v>
      </c>
      <c r="DE28" s="16"/>
      <c r="DF28" s="16">
        <f t="shared" ca="1" si="52"/>
        <v>4</v>
      </c>
      <c r="DG28" s="16" t="str">
        <f ca="1">IF(DB28="-","-",COUNTIFS(DF$6:DF$53,"&lt;"&amp;DF28,$BC$6:$BC$53,INDEX(T_Equipos[Grupo],MATCH(BD28,T_Equipos[NombreEquipo],0))))</f>
        <v>-</v>
      </c>
      <c r="DH28" s="16">
        <f ca="1">DA28+COUNTIFS(DB$6:DB$53,DB28,DG$6:DG$53,"&lt;"&amp;DG28,$BC$6:$BC$53,INDEX(T_Equipos[Grupo],MATCH(BD28,T_Equipos[NombreEquipo],0)))</f>
        <v>4</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Tunisia</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5">
        <f t="array" aca="1" ref="AB29" ca="1">Ver_flag_local</f>
        <v>#VALUE!</v>
      </c>
      <c r="AC29" s="50">
        <v>2</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0</v>
      </c>
      <c r="BK29" s="16">
        <f t="shared" ca="1" si="21"/>
        <v>2</v>
      </c>
      <c r="BL29" s="16">
        <f t="shared" ca="1" si="42"/>
        <v>-2</v>
      </c>
      <c r="BM29" s="16" t="str">
        <f t="shared" ca="1" si="22"/>
        <v>3F</v>
      </c>
      <c r="BN29" s="16" t="str">
        <f t="shared" ca="1" si="23"/>
        <v>3F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P.3 (2)</v>
      </c>
      <c r="BU29" s="16">
        <f t="shared" ca="1" si="24"/>
        <v>0</v>
      </c>
      <c r="BV29" s="16">
        <f t="shared" ca="1" si="25"/>
        <v>1</v>
      </c>
      <c r="BW29" s="16">
        <f t="shared" ca="1" si="26"/>
        <v>0</v>
      </c>
      <c r="BX29" s="16">
        <f t="shared" ca="1" si="48"/>
        <v>1</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P.3 (2)</v>
      </c>
      <c r="CA29" s="16">
        <f t="shared" ca="1" si="27"/>
        <v>0</v>
      </c>
      <c r="CB29" s="16">
        <f t="shared" ca="1" si="28"/>
        <v>0</v>
      </c>
      <c r="CC29" s="16">
        <f t="shared" ca="1" si="49"/>
        <v>0</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P.3 (2)</v>
      </c>
      <c r="CF29" s="16">
        <f t="shared" ca="1" si="29"/>
        <v>0</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P.3 (2)</v>
      </c>
      <c r="CI29" s="16">
        <f t="shared" ca="1" si="30"/>
        <v>0</v>
      </c>
      <c r="CJ29" s="16">
        <f t="shared" ca="1" si="31"/>
        <v>1</v>
      </c>
      <c r="CK29" s="16">
        <f t="shared" ca="1" si="32"/>
        <v>0</v>
      </c>
      <c r="CL29" s="16">
        <f t="shared" ca="1" si="50"/>
        <v>1</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P.3 (2)</v>
      </c>
      <c r="CO29" s="16">
        <f t="shared" ca="1" si="33"/>
        <v>0</v>
      </c>
      <c r="CP29" s="16">
        <f t="shared" ca="1" si="34"/>
        <v>0</v>
      </c>
      <c r="CQ29" s="16">
        <f t="shared" ca="1" si="51"/>
        <v>0</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P.3 (2)</v>
      </c>
      <c r="CT29" s="16">
        <f t="shared" ca="1" si="35"/>
        <v>0</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P.3 (2)</v>
      </c>
      <c r="CW29" s="16">
        <f t="shared" ca="1" si="36"/>
        <v>-2</v>
      </c>
      <c r="CX29" s="16">
        <f ca="1">CU29+COUNTIFS($CV$6:$CV$53,CV29,$CW$6:CW$53,"&gt;"&amp;CW29,$BC$6:$BC$53,INDEX(T_Equipos[Grupo],MATCH(BD29,T_Equipos[NombreEquipo],0)))</f>
        <v>3</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3</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3</v>
      </c>
      <c r="DE29" s="16"/>
      <c r="DF29" s="16">
        <f t="shared" ca="1" si="52"/>
        <v>3</v>
      </c>
      <c r="DG29" s="16" t="str">
        <f ca="1">IF(DB29="-","-",COUNTIFS(DF$6:DF$53,"&lt;"&amp;DF29,$BC$6:$BC$53,INDEX(T_Equipos[Grupo],MATCH(BD29,T_Equipos[NombreEquipo],0))))</f>
        <v>-</v>
      </c>
      <c r="DH29" s="16">
        <f ca="1">DA29+COUNTIFS(DB$6:DB$53,DB29,DG$6:DG$53,"&lt;"&amp;DG29,$BC$6:$BC$53,INDEX(T_Equipos[Grupo],MATCH(BD29,T_Equipos[NombreEquipo],0)))</f>
        <v>3</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Sweden</v>
      </c>
    </row>
    <row r="30" spans="1:121" ht="15.95"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2</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6</v>
      </c>
      <c r="AS30" s="36">
        <f t="shared" ca="1" si="107"/>
        <v>3</v>
      </c>
      <c r="AT30" s="41">
        <f t="shared" ca="1" si="107"/>
        <v>3</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6</v>
      </c>
      <c r="BF30" s="16">
        <f t="shared" ca="1" si="41"/>
        <v>3</v>
      </c>
      <c r="BG30" s="16">
        <f t="shared" ca="1" si="17"/>
        <v>2</v>
      </c>
      <c r="BH30" s="16">
        <f t="shared" ca="1" si="18"/>
        <v>0</v>
      </c>
      <c r="BI30" s="16">
        <f t="shared" ca="1" si="19"/>
        <v>1</v>
      </c>
      <c r="BJ30" s="16">
        <f t="shared" ca="1" si="20"/>
        <v>5</v>
      </c>
      <c r="BK30" s="16">
        <f t="shared" ca="1" si="21"/>
        <v>4</v>
      </c>
      <c r="BL30" s="16">
        <f t="shared" ca="1" si="42"/>
        <v>1</v>
      </c>
      <c r="BM30" s="16" t="str">
        <f t="shared" ca="1" si="22"/>
        <v>2G</v>
      </c>
      <c r="BN30" s="16" t="str">
        <f t="shared" ca="1" si="23"/>
        <v>2G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6</v>
      </c>
      <c r="BS30" s="16">
        <f ca="1">BP30+COUNTIFS($BQ$6:$BQ$53,BQ30,$BR$6:BR$53,"&gt;"&amp;BR30,$BC$6:$BC$53,INDEX(T_Equipos[Grupo],MATCH(BD30,T_Equipos[NombreEquipo],0)))</f>
        <v>2</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2</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2</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2</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2</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2</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2</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2</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2</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2</v>
      </c>
      <c r="DE30" s="16"/>
      <c r="DF30" s="16">
        <f t="shared" ca="1" si="52"/>
        <v>2</v>
      </c>
      <c r="DG30" s="16" t="str">
        <f ca="1">IF(DB30="-","-",COUNTIFS(DF$6:DF$53,"&lt;"&amp;DF30,$BC$6:$BC$53,INDEX(T_Equipos[Grupo],MATCH(BD30,T_Equipos[NombreEquipo],0))))</f>
        <v>-</v>
      </c>
      <c r="DH30" s="16">
        <f ca="1">DA30+COUNTIFS(DB$6:DB$53,DB30,DG$6:DG$53,"&lt;"&amp;DG30,$BC$6:$BC$53,INDEX(T_Equipos[Grupo],MATCH(BD30,T_Equipos[NombreEquipo],0)))</f>
        <v>2</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Egypt</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2</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5">
        <f t="array" aca="1" ref="AK31" ca="1">Ver_flag_visit</f>
        <v>#VALUE!</v>
      </c>
      <c r="AL31" s="37" t="str">
        <f ca="1">IFERROR(INDEX($BD$6:$BD$53,MATCH(AI31,$BN$6:$BN$53,0)),"")</f>
        <v>Australia</v>
      </c>
      <c r="AM31" s="38">
        <f t="shared" ca="1" si="107"/>
        <v>5</v>
      </c>
      <c r="AN31" s="39">
        <f t="shared" ca="1" si="107"/>
        <v>3</v>
      </c>
      <c r="AO31" s="39">
        <f t="shared" ca="1" si="107"/>
        <v>1</v>
      </c>
      <c r="AP31" s="39">
        <f t="shared" ca="1" si="107"/>
        <v>2</v>
      </c>
      <c r="AQ31" s="39">
        <f t="shared" ca="1" si="107"/>
        <v>0</v>
      </c>
      <c r="AR31" s="39">
        <f t="shared" ca="1" si="107"/>
        <v>6</v>
      </c>
      <c r="AS31" s="39">
        <f t="shared" ca="1" si="107"/>
        <v>5</v>
      </c>
      <c r="AT31" s="43">
        <f t="shared" ca="1" si="107"/>
        <v>1</v>
      </c>
      <c r="AU31" s="330">
        <f ca="1">INDEX($DL$6:$DL$53,MATCH(AI31,$DP$6:$DP$53,0))</f>
        <v>1</v>
      </c>
      <c r="AV31" s="182" t="str">
        <f ca="1">INDEX($BD$6:$BD$53,MATCH(AI31,$BM$6:$BM$53,0))</f>
        <v>Australia</v>
      </c>
      <c r="AW31" s="210"/>
      <c r="AX31" s="171"/>
      <c r="AY31" s="203" t="str">
        <f ca="1">+A30</f>
        <v>Paraguay</v>
      </c>
      <c r="AZ31" s="204"/>
      <c r="BA31" s="176"/>
      <c r="BC31" s="16" t="str">
        <f ca="1">+INDEX(T_Equipos[Grupo],MATCH(WORLDCUP!BD31,T_Equipos[NombreEquipo],0))</f>
        <v>G</v>
      </c>
      <c r="BD31" s="16" t="str">
        <f ca="1">+Equipos!B27</f>
        <v>Egypt</v>
      </c>
      <c r="BE31" s="16">
        <f t="shared" ca="1" si="16"/>
        <v>7</v>
      </c>
      <c r="BF31" s="16">
        <f t="shared" ca="1" si="41"/>
        <v>3</v>
      </c>
      <c r="BG31" s="16">
        <f t="shared" ca="1" si="17"/>
        <v>2</v>
      </c>
      <c r="BH31" s="16">
        <f t="shared" ca="1" si="18"/>
        <v>1</v>
      </c>
      <c r="BI31" s="16">
        <f t="shared" ca="1" si="19"/>
        <v>0</v>
      </c>
      <c r="BJ31" s="16">
        <f t="shared" ca="1" si="20"/>
        <v>7</v>
      </c>
      <c r="BK31" s="16">
        <f t="shared" ca="1" si="21"/>
        <v>3</v>
      </c>
      <c r="BL31" s="16">
        <f t="shared" ca="1" si="42"/>
        <v>4</v>
      </c>
      <c r="BM31" s="16" t="str">
        <f t="shared" ca="1" si="22"/>
        <v>1G</v>
      </c>
      <c r="BN31" s="16" t="str">
        <f t="shared" ca="1" si="23"/>
        <v>1G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7</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1</v>
      </c>
      <c r="DE31" s="16"/>
      <c r="DF31" s="16">
        <f t="shared" ca="1" si="52"/>
        <v>1</v>
      </c>
      <c r="DG31" s="16" t="str">
        <f ca="1">IF(DB31="-","-",COUNTIFS(DF$6:DF$53,"&lt;"&amp;DF31,$BC$6:$BC$53,INDEX(T_Equipos[Grupo],MATCH(BD31,T_Equipos[NombreEquipo],0))))</f>
        <v>-</v>
      </c>
      <c r="DH31" s="16">
        <f ca="1">DA31+COUNTIFS(DB$6:DB$53,DB31,DG$6:DG$53,"&lt;"&amp;DG31,$BC$6:$BC$53,INDEX(T_Equipos[Grupo],MATCH(BD31,T_Equipos[NombreEquipo],0)))</f>
        <v>1</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Belgium</v>
      </c>
    </row>
    <row r="32" spans="1:121" ht="15.95"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2</v>
      </c>
      <c r="AD32" s="51">
        <v>0</v>
      </c>
      <c r="AE32" s="595" t="e" cm="1" vm="13">
        <f t="array" aca="1" ref="AE32" ca="1">Ver_flag_visit</f>
        <v>#VALUE!</v>
      </c>
      <c r="AF32" s="32" t="str">
        <f ca="1">A29</f>
        <v>United States</v>
      </c>
      <c r="AG32" s="323">
        <f t="shared" si="104"/>
        <v>1</v>
      </c>
      <c r="AH32" s="195">
        <v>59</v>
      </c>
      <c r="AI32" s="181" t="str">
        <f t="shared" si="108"/>
        <v>3D</v>
      </c>
      <c r="AJ32" s="42">
        <v>3</v>
      </c>
      <c r="AK32" s="602" t="e" cm="1" vm="13">
        <f t="array" aca="1" ref="AK32" ca="1">Ver_flag_visit</f>
        <v>#VALUE!</v>
      </c>
      <c r="AL32" s="37" t="str">
        <f ca="1">IFERROR(INDEX($BD$6:$BD$53,MATCH(AI32,$BN$6:$BN$53,0)),"")</f>
        <v>United States</v>
      </c>
      <c r="AM32" s="38">
        <f t="shared" ca="1" si="107"/>
        <v>4</v>
      </c>
      <c r="AN32" s="39">
        <f t="shared" ca="1" si="107"/>
        <v>3</v>
      </c>
      <c r="AO32" s="39">
        <f t="shared" ca="1" si="107"/>
        <v>1</v>
      </c>
      <c r="AP32" s="39">
        <f t="shared" ca="1" si="107"/>
        <v>1</v>
      </c>
      <c r="AQ32" s="39">
        <f t="shared" ca="1" si="107"/>
        <v>1</v>
      </c>
      <c r="AR32" s="39">
        <f t="shared" ca="1" si="107"/>
        <v>3</v>
      </c>
      <c r="AS32" s="39">
        <f t="shared" ca="1" si="107"/>
        <v>4</v>
      </c>
      <c r="AT32" s="43">
        <f t="shared" ca="1" si="107"/>
        <v>-1</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3</v>
      </c>
      <c r="BK32" s="16">
        <f t="shared" ca="1" si="21"/>
        <v>3</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1</v>
      </c>
      <c r="AD33" s="54">
        <v>2</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2</v>
      </c>
      <c r="AS33" s="47">
        <f t="shared" ca="1" si="107"/>
        <v>5</v>
      </c>
      <c r="AT33" s="48">
        <f t="shared" ca="1" si="107"/>
        <v>-3</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1</v>
      </c>
      <c r="BK33" s="16">
        <f t="shared" ca="1" si="21"/>
        <v>6</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11</v>
      </c>
      <c r="BK34" s="16">
        <f t="shared" ca="1" si="21"/>
        <v>2</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3</v>
      </c>
      <c r="BF35" s="16">
        <f t="shared" ca="1" si="41"/>
        <v>3</v>
      </c>
      <c r="BG35" s="16">
        <f t="shared" ca="1" si="17"/>
        <v>1</v>
      </c>
      <c r="BH35" s="16">
        <f t="shared" ca="1" si="18"/>
        <v>0</v>
      </c>
      <c r="BI35" s="16">
        <f t="shared" ca="1" si="19"/>
        <v>2</v>
      </c>
      <c r="BJ35" s="16">
        <f t="shared" ca="1" si="20"/>
        <v>1</v>
      </c>
      <c r="BK35" s="16">
        <f t="shared" ca="1" si="21"/>
        <v>9</v>
      </c>
      <c r="BL35" s="16">
        <f t="shared" ca="1" si="42"/>
        <v>-8</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3</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7">
        <f t="array" aca="1" ref="AB36" ca="1">Ver_flag_local</f>
        <v>#VALUE!</v>
      </c>
      <c r="AC36" s="50">
        <v>5</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2</v>
      </c>
      <c r="BK36" s="16">
        <f t="shared" ca="1" si="21"/>
        <v>5</v>
      </c>
      <c r="BL36" s="16">
        <f t="shared" ca="1" si="42"/>
        <v>-3</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4</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4</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4</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4</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4</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4</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4</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2</v>
      </c>
      <c r="AD37" s="51">
        <v>2</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4</v>
      </c>
      <c r="BF37" s="16">
        <f t="shared" ca="1" si="41"/>
        <v>3</v>
      </c>
      <c r="BG37" s="16">
        <f t="shared" ca="1" si="17"/>
        <v>1</v>
      </c>
      <c r="BH37" s="16">
        <f t="shared" ca="1" si="18"/>
        <v>1</v>
      </c>
      <c r="BI37" s="16">
        <f t="shared" ca="1" si="19"/>
        <v>1</v>
      </c>
      <c r="BJ37" s="16">
        <f t="shared" ca="1" si="20"/>
        <v>7</v>
      </c>
      <c r="BK37" s="16">
        <f t="shared" ca="1" si="21"/>
        <v>5</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4</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3</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11</v>
      </c>
      <c r="AS38" s="36">
        <f t="shared" ca="1" si="127"/>
        <v>3</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6</v>
      </c>
      <c r="BF38" s="16">
        <f t="shared" ca="1" si="41"/>
        <v>3</v>
      </c>
      <c r="BG38" s="16">
        <f t="shared" ca="1" si="17"/>
        <v>2</v>
      </c>
      <c r="BH38" s="16">
        <f t="shared" ca="1" si="18"/>
        <v>0</v>
      </c>
      <c r="BI38" s="16">
        <f t="shared" ca="1" si="19"/>
        <v>1</v>
      </c>
      <c r="BJ38" s="16">
        <f t="shared" ca="1" si="20"/>
        <v>4</v>
      </c>
      <c r="BK38" s="16">
        <f t="shared" ca="1" si="21"/>
        <v>2</v>
      </c>
      <c r="BL38" s="16">
        <f t="shared" ca="1" si="42"/>
        <v>2</v>
      </c>
      <c r="BM38" s="16" t="str">
        <f t="shared" ca="1" si="22"/>
        <v>2I</v>
      </c>
      <c r="BN38" s="16" t="str">
        <f t="shared" ca="1" si="23"/>
        <v>2I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6</v>
      </c>
      <c r="BS38" s="16">
        <f ca="1">BP38+COUNTIFS($BQ$6:$BQ$53,BQ38,$BR$6:BR$53,"&gt;"&amp;BR38,$BC$6:$BC$53,INDEX(T_Equipos[Grupo],MATCH(BD38,T_Equipos[NombreEquipo],0)))</f>
        <v>2</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2</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2</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2</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2</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2</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2</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2</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2</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2</v>
      </c>
      <c r="DE38" s="16"/>
      <c r="DF38" s="16">
        <f t="shared" ca="1" si="52"/>
        <v>2</v>
      </c>
      <c r="DG38" s="16" t="str">
        <f ca="1">IF(DB38="-","-",COUNTIFS(DF$6:DF$53,"&lt;"&amp;DF38,$BC$6:$BC$53,INDEX(T_Equipos[Grupo],MATCH(BD38,T_Equipos[NombreEquipo],0))))</f>
        <v>-</v>
      </c>
      <c r="DH38" s="16">
        <f ca="1">DA38+COUNTIFS(DB$6:DB$53,DB38,DG$6:DG$53,"&lt;"&amp;DG38,$BC$6:$BC$53,INDEX(T_Equipos[Grupo],MATCH(BD38,T_Equipos[NombreEquipo],0)))</f>
        <v>2</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Norway</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3</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7</v>
      </c>
      <c r="AS39" s="39">
        <f t="shared" ca="1" si="127"/>
        <v>6</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1</v>
      </c>
      <c r="BF39" s="16">
        <f t="shared" ca="1" si="41"/>
        <v>3</v>
      </c>
      <c r="BG39" s="16">
        <f t="shared" ca="1" si="17"/>
        <v>0</v>
      </c>
      <c r="BH39" s="16">
        <f t="shared" ca="1" si="18"/>
        <v>1</v>
      </c>
      <c r="BI39" s="16">
        <f t="shared" ca="1" si="19"/>
        <v>2</v>
      </c>
      <c r="BJ39" s="16">
        <f t="shared" ca="1" si="20"/>
        <v>2</v>
      </c>
      <c r="BK39" s="16">
        <f t="shared" ca="1" si="21"/>
        <v>5</v>
      </c>
      <c r="BL39" s="16">
        <f t="shared" ca="1" si="42"/>
        <v>-3</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1</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P.3 (2)</v>
      </c>
      <c r="BU39" s="16">
        <f t="shared" ca="1" si="24"/>
        <v>0</v>
      </c>
      <c r="BV39" s="16">
        <f t="shared" ca="1" si="25"/>
        <v>1</v>
      </c>
      <c r="BW39" s="16">
        <f t="shared" ca="1" si="26"/>
        <v>0</v>
      </c>
      <c r="BX39" s="16">
        <f t="shared" ca="1" si="48"/>
        <v>1</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P.3 (2)</v>
      </c>
      <c r="CA39" s="16">
        <f t="shared" ca="1" si="27"/>
        <v>1</v>
      </c>
      <c r="CB39" s="16">
        <f t="shared" ca="1" si="28"/>
        <v>1</v>
      </c>
      <c r="CC39" s="16">
        <f t="shared" ca="1" si="49"/>
        <v>0</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P.3 (2)</v>
      </c>
      <c r="CF39" s="16">
        <f t="shared" ca="1" si="29"/>
        <v>1</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P.3 (2)</v>
      </c>
      <c r="CI39" s="16">
        <f t="shared" ca="1" si="30"/>
        <v>0</v>
      </c>
      <c r="CJ39" s="16">
        <f t="shared" ca="1" si="31"/>
        <v>1</v>
      </c>
      <c r="CK39" s="16">
        <f t="shared" ca="1" si="32"/>
        <v>0</v>
      </c>
      <c r="CL39" s="16">
        <f t="shared" ca="1" si="50"/>
        <v>1</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P.3 (2)</v>
      </c>
      <c r="CO39" s="16">
        <f t="shared" ca="1" si="33"/>
        <v>1</v>
      </c>
      <c r="CP39" s="16">
        <f t="shared" ca="1" si="34"/>
        <v>1</v>
      </c>
      <c r="CQ39" s="16">
        <f t="shared" ca="1" si="51"/>
        <v>0</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P.3 (2)</v>
      </c>
      <c r="CT39" s="16">
        <f t="shared" ca="1" si="35"/>
        <v>1</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P.3 (2)</v>
      </c>
      <c r="CW39" s="16">
        <f t="shared" ca="1" si="36"/>
        <v>-3</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France</v>
      </c>
    </row>
    <row r="40" spans="1:121" ht="15.95" customHeight="1">
      <c r="A40" s="16" t="str">
        <f ca="1">+Equipos!B21</f>
        <v>Ecuador</v>
      </c>
      <c r="B40" s="16"/>
      <c r="C40" s="16"/>
      <c r="D40" s="16" t="str">
        <f t="shared" si="111"/>
        <v>Empate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2</v>
      </c>
      <c r="AD40" s="51">
        <v>2</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2</v>
      </c>
      <c r="AN40" s="39">
        <f t="shared" ca="1" si="127"/>
        <v>3</v>
      </c>
      <c r="AO40" s="39">
        <f t="shared" ca="1" si="127"/>
        <v>0</v>
      </c>
      <c r="AP40" s="39">
        <f t="shared" ca="1" si="127"/>
        <v>2</v>
      </c>
      <c r="AQ40" s="39">
        <f t="shared" ca="1" si="127"/>
        <v>1</v>
      </c>
      <c r="AR40" s="39">
        <f t="shared" ca="1" si="127"/>
        <v>5</v>
      </c>
      <c r="AS40" s="39">
        <f t="shared" ca="1" si="127"/>
        <v>7</v>
      </c>
      <c r="AT40" s="43">
        <f t="shared" ca="1" si="127"/>
        <v>-2</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1</v>
      </c>
      <c r="BF40" s="16">
        <f t="shared" ca="1" si="41"/>
        <v>3</v>
      </c>
      <c r="BG40" s="16">
        <f t="shared" ca="1" si="17"/>
        <v>0</v>
      </c>
      <c r="BH40" s="16">
        <f t="shared" ca="1" si="18"/>
        <v>1</v>
      </c>
      <c r="BI40" s="16">
        <f t="shared" ca="1" si="19"/>
        <v>2</v>
      </c>
      <c r="BJ40" s="16">
        <f t="shared" ca="1" si="20"/>
        <v>1</v>
      </c>
      <c r="BK40" s="16">
        <f t="shared" ca="1" si="21"/>
        <v>6</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P.3 (2)</v>
      </c>
      <c r="BU40" s="16">
        <f t="shared" ca="1" si="24"/>
        <v>0</v>
      </c>
      <c r="BV40" s="16">
        <f t="shared" ca="1" si="25"/>
        <v>1</v>
      </c>
      <c r="BW40" s="16">
        <f t="shared" ca="1" si="26"/>
        <v>0</v>
      </c>
      <c r="BX40" s="16">
        <f t="shared" ca="1" si="48"/>
        <v>1</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P.3 (2)</v>
      </c>
      <c r="CA40" s="16">
        <f t="shared" ca="1" si="27"/>
        <v>1</v>
      </c>
      <c r="CB40" s="16">
        <f t="shared" ca="1" si="28"/>
        <v>1</v>
      </c>
      <c r="CC40" s="16">
        <f t="shared" ca="1" si="49"/>
        <v>0</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P.3 (2)</v>
      </c>
      <c r="CF40" s="16">
        <f t="shared" ca="1" si="29"/>
        <v>1</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P.3 (2)</v>
      </c>
      <c r="CI40" s="16">
        <f t="shared" ca="1" si="30"/>
        <v>0</v>
      </c>
      <c r="CJ40" s="16">
        <f t="shared" ca="1" si="31"/>
        <v>1</v>
      </c>
      <c r="CK40" s="16">
        <f t="shared" ca="1" si="32"/>
        <v>0</v>
      </c>
      <c r="CL40" s="16">
        <f t="shared" ca="1" si="50"/>
        <v>1</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P.3 (2)</v>
      </c>
      <c r="CO40" s="16">
        <f t="shared" ca="1" si="33"/>
        <v>1</v>
      </c>
      <c r="CP40" s="16">
        <f t="shared" ca="1" si="34"/>
        <v>1</v>
      </c>
      <c r="CQ40" s="16">
        <f t="shared" ca="1" si="51"/>
        <v>0</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P.3 (2)</v>
      </c>
      <c r="CT40" s="16">
        <f t="shared" ca="1" si="35"/>
        <v>1</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P.3 (2)</v>
      </c>
      <c r="CW40" s="16">
        <f t="shared" ca="1" si="36"/>
        <v>-5</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2</v>
      </c>
      <c r="AD41" s="54">
        <v>3</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3</v>
      </c>
      <c r="AS41" s="47">
        <f t="shared" ca="1" si="127"/>
        <v>10</v>
      </c>
      <c r="AT41" s="48">
        <f t="shared" ca="1" si="127"/>
        <v>-7</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9</v>
      </c>
      <c r="BF41" s="16">
        <f t="shared" ca="1" si="41"/>
        <v>3</v>
      </c>
      <c r="BG41" s="16">
        <f t="shared" ca="1" si="17"/>
        <v>3</v>
      </c>
      <c r="BH41" s="16">
        <f t="shared" ca="1" si="18"/>
        <v>0</v>
      </c>
      <c r="BI41" s="16">
        <f t="shared" ca="1" si="19"/>
        <v>0</v>
      </c>
      <c r="BJ41" s="16">
        <f t="shared" ca="1" si="20"/>
        <v>6</v>
      </c>
      <c r="BK41" s="16">
        <f t="shared" ca="1" si="21"/>
        <v>0</v>
      </c>
      <c r="BL41" s="16">
        <f t="shared" ca="1" si="42"/>
        <v>6</v>
      </c>
      <c r="BM41" s="16" t="str">
        <f t="shared" ca="1" si="22"/>
        <v>1I</v>
      </c>
      <c r="BN41" s="16" t="str">
        <f t="shared" ca="1" si="23"/>
        <v>1I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9</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1</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1</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1</v>
      </c>
      <c r="DE41" s="16"/>
      <c r="DF41" s="16">
        <f t="shared" ca="1" si="52"/>
        <v>1</v>
      </c>
      <c r="DG41" s="16" t="str">
        <f ca="1">IF(DB41="-","-",COUNTIFS(DF$6:DF$53,"&lt;"&amp;DF41,$BC$6:$BC$53,INDEX(T_Equipos[Grupo],MATCH(BD41,T_Equipos[NombreEquipo],0))))</f>
        <v>-</v>
      </c>
      <c r="DH41" s="16">
        <f ca="1">DA41+COUNTIFS(DB$6:DB$53,DB41,DG$6:DG$53,"&lt;"&amp;DG41,$BC$6:$BC$53,INDEX(T_Equipos[Grupo],MATCH(BD41,T_Equipos[NombreEquipo],0)))</f>
        <v>1</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0</v>
      </c>
      <c r="BL42" s="16">
        <f t="shared" ca="1" si="42"/>
        <v>9</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2</v>
      </c>
      <c r="BK43" s="16">
        <f t="shared" ca="1" si="21"/>
        <v>4</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P.1 (2)</v>
      </c>
      <c r="F44" s="16" t="str">
        <f t="shared" ref="F44:F49" ca="1" si="133">IF(D44="Pendiente","-",INDEX($BT$6:$BT$53,MATCH($AF44,$BD$6:$BD$53,0)))</f>
        <v>P.1 (2)</v>
      </c>
      <c r="G44" s="16"/>
      <c r="H44" s="16" t="str">
        <f t="shared" ref="H44:H49" ca="1" si="134">IF(D44="Pendiente","-",INDEX($BZ$6:$BZ$53,MATCH($AA44,$BD$6:$BD$53,0)))</f>
        <v>P.1 (2)</v>
      </c>
      <c r="I44" s="16" t="str">
        <f t="shared" ref="I44:I49" ca="1" si="135">IF(D44="Pendiente","-",INDEX($BZ$6:$BZ$53,MATCH($AF44,$BD$6:$BD$53,0)))</f>
        <v>P.1 (2)</v>
      </c>
      <c r="J44" s="16"/>
      <c r="K44" s="16" t="str">
        <f t="shared" ref="K44:K49" ca="1" si="136">IF(D44="Pendiente","-",INDEX($CE$6:$CE$53,MATCH($AA44,$BD$6:$BD$53,0)))</f>
        <v>P.1 (2)</v>
      </c>
      <c r="L44" s="16" t="str">
        <f t="shared" ref="L44:L49" ca="1" si="137">IF(D44="Pendiente","-",INDEX($CE$6:$CE$53,MATCH($AF44,$BD$6:$BD$53,0)))</f>
        <v>P.1 (2)</v>
      </c>
      <c r="M44" s="16"/>
      <c r="N44" s="16" t="str">
        <f t="shared" ref="N44:N49" ca="1" si="138">IF(D44="Pendiente","-",INDEX($CH$6:$CH$53,MATCH($AA44,$BD$6:$BD$53,0)))</f>
        <v>P.1 (2)</v>
      </c>
      <c r="O44" s="16" t="str">
        <f t="shared" ref="O44:O49" ca="1" si="139">IF(D44="Pendiente","-",INDEX($CH$6:$CH$53,MATCH($AF44,$BD$6:$BD$53,0)))</f>
        <v>P.1 (2)</v>
      </c>
      <c r="P44" s="16"/>
      <c r="Q44" s="16" t="str">
        <f t="shared" ref="Q44:Q49" ca="1" si="140">IF(D44="Pendiente","-",INDEX($CN$6:$CN$53,MATCH($AA44,$BD$6:$BD$53,0)))</f>
        <v>P.1 (2)</v>
      </c>
      <c r="R44" s="16" t="str">
        <f t="shared" ref="R44:R49" ca="1" si="141">IF(D44="Pendiente","-",INDEX($CN$6:$CN$53,MATCH($AF44,$BD$6:$BD$53,0)))</f>
        <v>P.1 (2)</v>
      </c>
      <c r="S44" s="16"/>
      <c r="T44" s="16" t="str">
        <f t="shared" ref="T44:T49" ca="1" si="142">IF(D44="Pendiente","-",INDEX($CS$6:$CS$53,MATCH($AA44,$BD$6:$BD$53,0)))</f>
        <v>P.1 (2)</v>
      </c>
      <c r="U44" s="16" t="str">
        <f t="shared" ref="U44:U49" ca="1" si="143">IF(D44="Pendiente","-",INDEX($CS$6:$CS$53,MATCH($AF44,$BD$6:$BD$53,0)))</f>
        <v>P.1 (2)</v>
      </c>
      <c r="V44" s="17"/>
      <c r="W44" s="655" t="s">
        <v>4</v>
      </c>
      <c r="X44" s="24">
        <f ca="1">Horarios!C44</f>
        <v>46187.916666666664</v>
      </c>
      <c r="Y44" s="25">
        <f ca="1">Horarios!C44</f>
        <v>46187.916666666664</v>
      </c>
      <c r="Z44" s="26" t="str">
        <f>$Z$4</f>
        <v>R1</v>
      </c>
      <c r="AA44" s="27" t="str">
        <f ca="1">A45</f>
        <v>Netherlands</v>
      </c>
      <c r="AB44" s="49" t="e" cm="1" vm="21">
        <f t="array" aca="1" ref="AB44" ca="1">Ver_flag_local</f>
        <v>#VALUE!</v>
      </c>
      <c r="AC44" s="50">
        <v>3</v>
      </c>
      <c r="AD44" s="51">
        <v>3</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1</v>
      </c>
      <c r="BK44" s="16">
        <f t="shared" ca="1" si="21"/>
        <v>3</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Empate</v>
      </c>
      <c r="E45" s="16" t="str">
        <f t="shared" ca="1" si="132"/>
        <v>P.3 (2)</v>
      </c>
      <c r="F45" s="16" t="str">
        <f t="shared" ca="1" si="133"/>
        <v>P.3 (2)</v>
      </c>
      <c r="G45" s="16"/>
      <c r="H45" s="16" t="str">
        <f t="shared" ca="1" si="134"/>
        <v>P.3 (2)</v>
      </c>
      <c r="I45" s="16" t="str">
        <f t="shared" ca="1" si="135"/>
        <v>P.3 (2)</v>
      </c>
      <c r="J45" s="16"/>
      <c r="K45" s="16" t="str">
        <f t="shared" ca="1" si="136"/>
        <v>P.3 (2)</v>
      </c>
      <c r="L45" s="16" t="str">
        <f t="shared" ca="1" si="137"/>
        <v>P.3 (2)</v>
      </c>
      <c r="M45" s="16"/>
      <c r="N45" s="16" t="str">
        <f t="shared" ca="1" si="138"/>
        <v>P.3 (2)</v>
      </c>
      <c r="O45" s="16" t="str">
        <f t="shared" ca="1" si="139"/>
        <v>P.3 (2)</v>
      </c>
      <c r="P45" s="16"/>
      <c r="Q45" s="16" t="str">
        <f t="shared" ca="1" si="140"/>
        <v>P.3 (2)</v>
      </c>
      <c r="R45" s="16" t="str">
        <f t="shared" ca="1" si="141"/>
        <v>P.3 (2)</v>
      </c>
      <c r="S45" s="16"/>
      <c r="T45" s="16" t="str">
        <f t="shared" ca="1" si="142"/>
        <v>P.3 (2)</v>
      </c>
      <c r="U45" s="16" t="str">
        <f t="shared" ca="1" si="143"/>
        <v>P.3 (2)</v>
      </c>
      <c r="V45" s="17"/>
      <c r="W45" s="655"/>
      <c r="X45" s="24">
        <f ca="1">Horarios!C45</f>
        <v>46188.166666666664</v>
      </c>
      <c r="Y45" s="25">
        <f ca="1">Horarios!C45</f>
        <v>46188.166666666664</v>
      </c>
      <c r="Z45" s="26" t="str">
        <f>$Z$4</f>
        <v>R1</v>
      </c>
      <c r="AA45" s="27" t="str">
        <f ca="1">A47</f>
        <v>Sweden</v>
      </c>
      <c r="AB45" s="49" t="e" cm="1" vm="23">
        <f t="array" aca="1" ref="AB45" ca="1">Ver_flag_local</f>
        <v>#VALUE!</v>
      </c>
      <c r="AC45" s="50">
        <v>0</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1</v>
      </c>
      <c r="BK45" s="16">
        <f t="shared" ca="1" si="21"/>
        <v>6</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P.1 (2)</v>
      </c>
      <c r="F46" s="16" t="str">
        <f t="shared" ca="1" si="133"/>
        <v>P.3 (2)</v>
      </c>
      <c r="G46" s="16"/>
      <c r="H46" s="16" t="str">
        <f t="shared" ca="1" si="134"/>
        <v>P.1 (2)</v>
      </c>
      <c r="I46" s="16" t="str">
        <f t="shared" ca="1" si="135"/>
        <v>P.3 (2)</v>
      </c>
      <c r="J46" s="16"/>
      <c r="K46" s="16" t="str">
        <f t="shared" ca="1" si="136"/>
        <v>P.1 (2)</v>
      </c>
      <c r="L46" s="16" t="str">
        <f t="shared" ca="1" si="137"/>
        <v>P.3 (2)</v>
      </c>
      <c r="M46" s="16"/>
      <c r="N46" s="16" t="str">
        <f t="shared" ca="1" si="138"/>
        <v>P.1 (2)</v>
      </c>
      <c r="O46" s="16" t="str">
        <f t="shared" ca="1" si="139"/>
        <v>P.3 (2)</v>
      </c>
      <c r="P46" s="16"/>
      <c r="Q46" s="16" t="str">
        <f t="shared" ca="1" si="140"/>
        <v>P.1 (2)</v>
      </c>
      <c r="R46" s="16" t="str">
        <f t="shared" ca="1" si="141"/>
        <v>P.3 (2)</v>
      </c>
      <c r="S46" s="16"/>
      <c r="T46" s="16" t="str">
        <f t="shared" ca="1" si="142"/>
        <v>P.1 (2)</v>
      </c>
      <c r="U46" s="16" t="str">
        <f t="shared" ca="1" si="143"/>
        <v>P.3 (2)</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0</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6</v>
      </c>
      <c r="AS46" s="36">
        <f t="shared" ca="1" si="147"/>
        <v>3</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2</v>
      </c>
      <c r="BL46" s="16">
        <f t="shared" ca="1" si="42"/>
        <v>4</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P.3 (2)</v>
      </c>
      <c r="F47" s="16" t="str">
        <f t="shared" ca="1" si="133"/>
        <v>P.1 (2)</v>
      </c>
      <c r="G47" s="16"/>
      <c r="H47" s="16" t="str">
        <f t="shared" ca="1" si="134"/>
        <v>P.3 (2)</v>
      </c>
      <c r="I47" s="16" t="str">
        <f t="shared" ca="1" si="135"/>
        <v>P.1 (2)</v>
      </c>
      <c r="J47" s="16"/>
      <c r="K47" s="16" t="str">
        <f t="shared" ca="1" si="136"/>
        <v>P.3 (2)</v>
      </c>
      <c r="L47" s="16" t="str">
        <f t="shared" ca="1" si="137"/>
        <v>P.1 (2)</v>
      </c>
      <c r="M47" s="16"/>
      <c r="N47" s="16" t="str">
        <f t="shared" ca="1" si="138"/>
        <v>P.3 (2)</v>
      </c>
      <c r="O47" s="16" t="str">
        <f t="shared" ca="1" si="139"/>
        <v>P.1 (2)</v>
      </c>
      <c r="P47" s="16"/>
      <c r="Q47" s="16" t="str">
        <f t="shared" ca="1" si="140"/>
        <v>P.3 (2)</v>
      </c>
      <c r="R47" s="16" t="str">
        <f t="shared" ca="1" si="141"/>
        <v>P.1 (2)</v>
      </c>
      <c r="S47" s="16"/>
      <c r="T47" s="16" t="str">
        <f t="shared" ca="1" si="142"/>
        <v>P.3 (2)</v>
      </c>
      <c r="U47" s="16" t="str">
        <f t="shared" ca="1" si="143"/>
        <v>P.1 (2)</v>
      </c>
      <c r="V47" s="17"/>
      <c r="W47" s="655"/>
      <c r="X47" s="24">
        <f ca="1">Horarios!C47</f>
        <v>46194.25</v>
      </c>
      <c r="Y47" s="25">
        <f ca="1">Horarios!C47</f>
        <v>46194.25</v>
      </c>
      <c r="Z47" s="26" t="str">
        <f>$Z$6</f>
        <v>R2</v>
      </c>
      <c r="AA47" s="27" t="str">
        <f ca="1">A48</f>
        <v>Tunisia</v>
      </c>
      <c r="AB47" s="49" t="e" cm="1" vm="24">
        <f t="array" aca="1" ref="AB47" ca="1">Ver_flag_local</f>
        <v>#VALUE!</v>
      </c>
      <c r="AC47" s="50">
        <v>0</v>
      </c>
      <c r="AD47" s="51">
        <v>1</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7</v>
      </c>
      <c r="AN47" s="39">
        <f t="shared" ca="1" si="147"/>
        <v>3</v>
      </c>
      <c r="AO47" s="39">
        <f t="shared" ca="1" si="147"/>
        <v>2</v>
      </c>
      <c r="AP47" s="39">
        <f t="shared" ca="1" si="147"/>
        <v>1</v>
      </c>
      <c r="AQ47" s="39">
        <f t="shared" ca="1" si="147"/>
        <v>0</v>
      </c>
      <c r="AR47" s="39">
        <f t="shared" ca="1" si="147"/>
        <v>5</v>
      </c>
      <c r="AS47" s="39">
        <f t="shared" ca="1" si="147"/>
        <v>3</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2</v>
      </c>
      <c r="BF47" s="16">
        <f t="shared" ca="1" si="41"/>
        <v>3</v>
      </c>
      <c r="BG47" s="16">
        <f t="shared" ca="1" si="17"/>
        <v>0</v>
      </c>
      <c r="BH47" s="16">
        <f t="shared" ca="1" si="18"/>
        <v>2</v>
      </c>
      <c r="BI47" s="16">
        <f t="shared" ca="1" si="19"/>
        <v>1</v>
      </c>
      <c r="BJ47" s="16">
        <f t="shared" ca="1" si="20"/>
        <v>3</v>
      </c>
      <c r="BK47" s="16">
        <f t="shared" ca="1" si="21"/>
        <v>5</v>
      </c>
      <c r="BL47" s="16">
        <f t="shared" ca="1" si="42"/>
        <v>-2</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2</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0</v>
      </c>
      <c r="CB47" s="16">
        <f t="shared" ca="1" si="28"/>
        <v>0</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0</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0</v>
      </c>
      <c r="CP47" s="16">
        <f t="shared" ca="1" si="34"/>
        <v>0</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0</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-2</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3</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Local</v>
      </c>
      <c r="E48" s="16" t="str">
        <f t="shared" ca="1" si="132"/>
        <v>P.1 (2)</v>
      </c>
      <c r="F48" s="16" t="str">
        <f t="shared" ca="1" si="133"/>
        <v>P.3 (2)</v>
      </c>
      <c r="G48" s="16"/>
      <c r="H48" s="16" t="str">
        <f t="shared" ca="1" si="134"/>
        <v>P.1 (2)</v>
      </c>
      <c r="I48" s="16" t="str">
        <f t="shared" ca="1" si="135"/>
        <v>P.3 (2)</v>
      </c>
      <c r="J48" s="16"/>
      <c r="K48" s="16" t="str">
        <f t="shared" ca="1" si="136"/>
        <v>P.1 (2)</v>
      </c>
      <c r="L48" s="16" t="str">
        <f t="shared" ca="1" si="137"/>
        <v>P.3 (2)</v>
      </c>
      <c r="M48" s="16"/>
      <c r="N48" s="16" t="str">
        <f t="shared" ca="1" si="138"/>
        <v>P.1 (2)</v>
      </c>
      <c r="O48" s="16" t="str">
        <f t="shared" ca="1" si="139"/>
        <v>P.3 (2)</v>
      </c>
      <c r="P48" s="16"/>
      <c r="Q48" s="16" t="str">
        <f t="shared" ca="1" si="140"/>
        <v>P.1 (2)</v>
      </c>
      <c r="R48" s="16" t="str">
        <f t="shared" ca="1" si="141"/>
        <v>P.3 (2)</v>
      </c>
      <c r="S48" s="16"/>
      <c r="T48" s="16" t="str">
        <f t="shared" ca="1" si="142"/>
        <v>P.1 (2)</v>
      </c>
      <c r="U48" s="16" t="str">
        <f t="shared" ca="1" si="143"/>
        <v>P.3 (2)</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1</v>
      </c>
      <c r="AD48" s="51">
        <v>0</v>
      </c>
      <c r="AE48" s="595" t="e" cm="1" vm="23">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Tunisia</v>
      </c>
      <c r="AM48" s="38">
        <f t="shared" ca="1" si="147"/>
        <v>1</v>
      </c>
      <c r="AN48" s="39">
        <f t="shared" ca="1" si="147"/>
        <v>3</v>
      </c>
      <c r="AO48" s="39">
        <f t="shared" ca="1" si="147"/>
        <v>0</v>
      </c>
      <c r="AP48" s="39">
        <f t="shared" ca="1" si="147"/>
        <v>1</v>
      </c>
      <c r="AQ48" s="39">
        <f t="shared" ca="1" si="147"/>
        <v>2</v>
      </c>
      <c r="AR48" s="39">
        <f t="shared" ca="1" si="147"/>
        <v>0</v>
      </c>
      <c r="AS48" s="39">
        <f t="shared" ca="1" si="147"/>
        <v>2</v>
      </c>
      <c r="AT48" s="43">
        <f t="shared" ca="1" si="147"/>
        <v>-2</v>
      </c>
      <c r="AU48" s="330">
        <f ca="1">INDEX($DL$6:$DL$53,MATCH(AI48,$DP$6:$DP$53,0))</f>
        <v>1</v>
      </c>
      <c r="AV48" s="182" t="str">
        <f ca="1">INDEX($BD$6:$BD$53,MATCH(AI48,$BM$6:$BM$53,0))</f>
        <v>Tunisia</v>
      </c>
      <c r="AW48" s="210"/>
      <c r="AX48" s="171"/>
      <c r="AY48" s="201" t="str">
        <f ca="1">+A47</f>
        <v>Sweden</v>
      </c>
      <c r="AZ48" s="202"/>
      <c r="BA48" s="176"/>
      <c r="BC48" s="16" t="str">
        <f ca="1">+INDEX(T_Equipos[Grupo],MATCH(WORLDCUP!BD48,T_Equipos[NombreEquipo],0))</f>
        <v>K</v>
      </c>
      <c r="BD48" s="16" t="str">
        <f ca="1">+Equipos!B44</f>
        <v>Uzbekistan</v>
      </c>
      <c r="BE48" s="16">
        <f t="shared" ca="1" si="16"/>
        <v>2</v>
      </c>
      <c r="BF48" s="16">
        <f t="shared" ca="1" si="41"/>
        <v>3</v>
      </c>
      <c r="BG48" s="16">
        <f t="shared" ca="1" si="17"/>
        <v>0</v>
      </c>
      <c r="BH48" s="16">
        <f t="shared" ca="1" si="18"/>
        <v>2</v>
      </c>
      <c r="BI48" s="16">
        <f t="shared" ca="1" si="19"/>
        <v>1</v>
      </c>
      <c r="BJ48" s="16">
        <f t="shared" ca="1" si="20"/>
        <v>2</v>
      </c>
      <c r="BK48" s="16">
        <f t="shared" ca="1" si="21"/>
        <v>4</v>
      </c>
      <c r="BL48" s="16">
        <f t="shared" ca="1" si="42"/>
        <v>-2</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2</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0</v>
      </c>
      <c r="CB48" s="16">
        <f t="shared" ca="1" si="28"/>
        <v>0</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0</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0</v>
      </c>
      <c r="CP48" s="16">
        <f t="shared" ca="1" si="34"/>
        <v>0</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0</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-2</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2</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P.3 (2)</v>
      </c>
      <c r="F49" s="16" t="str">
        <f t="shared" ca="1" si="133"/>
        <v>P.1 (2)</v>
      </c>
      <c r="G49" s="16"/>
      <c r="H49" s="16" t="str">
        <f t="shared" ca="1" si="134"/>
        <v>P.3 (2)</v>
      </c>
      <c r="I49" s="16" t="str">
        <f t="shared" ca="1" si="135"/>
        <v>P.1 (2)</v>
      </c>
      <c r="J49" s="16"/>
      <c r="K49" s="16" t="str">
        <f t="shared" ca="1" si="136"/>
        <v>P.3 (2)</v>
      </c>
      <c r="L49" s="16" t="str">
        <f t="shared" ca="1" si="137"/>
        <v>P.1 (2)</v>
      </c>
      <c r="M49" s="16"/>
      <c r="N49" s="16" t="str">
        <f t="shared" ca="1" si="138"/>
        <v>P.3 (2)</v>
      </c>
      <c r="O49" s="16" t="str">
        <f t="shared" ca="1" si="139"/>
        <v>P.1 (2)</v>
      </c>
      <c r="P49" s="16"/>
      <c r="Q49" s="16" t="str">
        <f t="shared" ca="1" si="140"/>
        <v>P.3 (2)</v>
      </c>
      <c r="R49" s="16" t="str">
        <f t="shared" ca="1" si="141"/>
        <v>P.1 (2)</v>
      </c>
      <c r="S49" s="16"/>
      <c r="T49" s="16" t="str">
        <f t="shared" ca="1" si="142"/>
        <v>P.3 (2)</v>
      </c>
      <c r="U49" s="16" t="str">
        <f t="shared" ca="1" si="143"/>
        <v>P.1 (2)</v>
      </c>
      <c r="V49" s="17"/>
      <c r="W49" s="656"/>
      <c r="X49" s="28">
        <f ca="1">Horarios!C49</f>
        <v>46199.041666666664</v>
      </c>
      <c r="Y49" s="29">
        <f ca="1">Horarios!C49</f>
        <v>46199.041666666664</v>
      </c>
      <c r="Z49" s="30" t="str">
        <f>$Z$8</f>
        <v>R3</v>
      </c>
      <c r="AA49" s="31" t="str">
        <f ca="1">A48</f>
        <v>Tunisia</v>
      </c>
      <c r="AB49" s="52" t="e" cm="1" vm="24">
        <f t="array" aca="1" ref="AB49" ca="1">Ver_flag_local</f>
        <v>#VALUE!</v>
      </c>
      <c r="AC49" s="53">
        <v>0</v>
      </c>
      <c r="AD49" s="54">
        <v>1</v>
      </c>
      <c r="AE49" s="596" t="e" cm="1" vm="21">
        <f t="array" aca="1" ref="AE49" ca="1">Ver_flag_visit</f>
        <v>#VALUE!</v>
      </c>
      <c r="AF49" s="33" t="str">
        <f ca="1">A45</f>
        <v>Netherlands</v>
      </c>
      <c r="AG49" s="323">
        <f t="shared" si="144"/>
        <v>1</v>
      </c>
      <c r="AH49" s="195">
        <v>58</v>
      </c>
      <c r="AI49" s="181" t="str">
        <f t="shared" si="148"/>
        <v>4F</v>
      </c>
      <c r="AJ49" s="44">
        <v>4</v>
      </c>
      <c r="AK49" s="604" t="e" cm="1" vm="23">
        <f t="array" aca="1" ref="AK49" ca="1">Ver_flag_visit</f>
        <v>#VALUE!</v>
      </c>
      <c r="AL49" s="45" t="str">
        <f ca="1">IFERROR(INDEX($BD$6:$BD$53,MATCH(AI49,$BN$6:$BN$53,0)),"")</f>
        <v>Sweden</v>
      </c>
      <c r="AM49" s="46">
        <f t="shared" ca="1" si="147"/>
        <v>1</v>
      </c>
      <c r="AN49" s="47">
        <f t="shared" ca="1" si="147"/>
        <v>3</v>
      </c>
      <c r="AO49" s="47">
        <f t="shared" ca="1" si="147"/>
        <v>0</v>
      </c>
      <c r="AP49" s="47">
        <f t="shared" ca="1" si="147"/>
        <v>1</v>
      </c>
      <c r="AQ49" s="47">
        <f t="shared" ca="1" si="147"/>
        <v>2</v>
      </c>
      <c r="AR49" s="47">
        <f t="shared" ca="1" si="147"/>
        <v>0</v>
      </c>
      <c r="AS49" s="47">
        <f t="shared" ca="1" si="147"/>
        <v>3</v>
      </c>
      <c r="AT49" s="48">
        <f t="shared" ca="1" si="147"/>
        <v>-3</v>
      </c>
      <c r="AU49" s="330">
        <f ca="1">INDEX($DL$6:$DL$53,MATCH(AI49,$DP$6:$DP$53,0))</f>
        <v>1</v>
      </c>
      <c r="AV49" s="182" t="str">
        <f ca="1">INDEX($BD$6:$BD$53,MATCH(AI49,$BM$6:$BM$53,0))</f>
        <v>Sweden</v>
      </c>
      <c r="AW49" s="210"/>
      <c r="AX49" s="171"/>
      <c r="AY49" s="205" t="str">
        <f ca="1">+A48</f>
        <v>Tunisia</v>
      </c>
      <c r="AZ49" s="206"/>
      <c r="BA49" s="176"/>
      <c r="BC49" s="16" t="str">
        <f ca="1">+INDEX(T_Equipos[Grupo],MATCH(WORLDCUP!BD49,T_Equipos[NombreEquipo],0))</f>
        <v>K</v>
      </c>
      <c r="BD49" s="16" t="str">
        <f ca="1">+Equipos!B45</f>
        <v>Colombia</v>
      </c>
      <c r="BE49" s="16">
        <f t="shared" ca="1" si="16"/>
        <v>3</v>
      </c>
      <c r="BF49" s="16">
        <f t="shared" ca="1" si="41"/>
        <v>3</v>
      </c>
      <c r="BG49" s="16">
        <f t="shared" ca="1" si="17"/>
        <v>0</v>
      </c>
      <c r="BH49" s="16">
        <f t="shared" ca="1" si="18"/>
        <v>3</v>
      </c>
      <c r="BI49" s="16">
        <f t="shared" ca="1" si="19"/>
        <v>0</v>
      </c>
      <c r="BJ49" s="16">
        <f t="shared" ca="1" si="20"/>
        <v>7</v>
      </c>
      <c r="BK49" s="16">
        <f t="shared" ca="1" si="21"/>
        <v>7</v>
      </c>
      <c r="BL49" s="16">
        <f t="shared" ca="1" si="42"/>
        <v>0</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3</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5</v>
      </c>
      <c r="BK50" s="16">
        <f t="shared" ca="1" si="21"/>
        <v>2</v>
      </c>
      <c r="BL50" s="16">
        <f t="shared" ca="1" si="42"/>
        <v>3</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5</v>
      </c>
      <c r="BF51" s="16">
        <f t="shared" ca="1" si="41"/>
        <v>3</v>
      </c>
      <c r="BG51" s="16">
        <f t="shared" ca="1" si="17"/>
        <v>1</v>
      </c>
      <c r="BH51" s="16">
        <f t="shared" ca="1" si="18"/>
        <v>2</v>
      </c>
      <c r="BI51" s="16">
        <f t="shared" ca="1" si="19"/>
        <v>0</v>
      </c>
      <c r="BJ51" s="16">
        <f t="shared" ca="1" si="20"/>
        <v>4</v>
      </c>
      <c r="BK51" s="16">
        <f t="shared" ca="1" si="21"/>
        <v>2</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5</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Visitante</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5">
        <f t="array" aca="1" ref="AB52" ca="1">Ver_flag_local</f>
        <v>#VALUE!</v>
      </c>
      <c r="AC52" s="50">
        <v>1</v>
      </c>
      <c r="AD52" s="51">
        <v>3</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4</v>
      </c>
      <c r="BK52" s="16">
        <f t="shared" ca="1" si="21"/>
        <v>4</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7">
        <f t="array" aca="1" ref="AB53" ca="1">Ver_flag_local</f>
        <v>#VALUE!</v>
      </c>
      <c r="AC53" s="50">
        <v>1</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5</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5">
        <f t="array" aca="1" ref="AB54" ca="1">Ver_flag_local</f>
        <v>#VALUE!</v>
      </c>
      <c r="AC54" s="50">
        <v>1</v>
      </c>
      <c r="AD54" s="51">
        <v>0</v>
      </c>
      <c r="AE54" s="595" t="e" cm="1" vm="27">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Egypt</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7</v>
      </c>
      <c r="AS54" s="36">
        <f t="shared" ca="1" si="165"/>
        <v>3</v>
      </c>
      <c r="AT54" s="41">
        <f t="shared" ca="1" si="165"/>
        <v>4</v>
      </c>
      <c r="AU54" s="330">
        <f ca="1">INDEX($DL$6:$DL$53,MATCH(AI54,$DP$6:$DP$53,0))</f>
        <v>1</v>
      </c>
      <c r="AV54" s="182" t="str">
        <f ca="1">INDEX($BD$6:$BD$53,MATCH(AI54,$BM$6:$BM$53,0))</f>
        <v>Egypt</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8">
        <f t="array" aca="1" ref="AB55" ca="1">Ver_flag_local</f>
        <v>#VALUE!</v>
      </c>
      <c r="AC55" s="50">
        <v>0</v>
      </c>
      <c r="AD55" s="51">
        <v>2</v>
      </c>
      <c r="AE55" s="595" t="e" cm="1" vm="26">
        <f t="array" aca="1" ref="AE55" ca="1">Ver_flag_visit</f>
        <v>#VALUE!</v>
      </c>
      <c r="AF55" s="32" t="str">
        <f ca="1">A54</f>
        <v>Egypt</v>
      </c>
      <c r="AG55" s="323">
        <f t="shared" si="162"/>
        <v>1</v>
      </c>
      <c r="AH55" s="195">
        <v>40</v>
      </c>
      <c r="AI55" s="181" t="str">
        <f t="shared" ref="AI55:AI57" si="166">AJ55&amp;$B$52</f>
        <v>2G</v>
      </c>
      <c r="AJ55" s="42">
        <v>2</v>
      </c>
      <c r="AK55" s="602" t="e" cm="1" vm="25">
        <f t="array" aca="1" ref="AK55" ca="1">Ver_flag_visit</f>
        <v>#VALUE!</v>
      </c>
      <c r="AL55" s="37" t="str">
        <f ca="1">IFERROR(INDEX($BD$6:$BD$53,MATCH(AI55,$BN$6:$BN$53,0)),"")</f>
        <v>Belgium</v>
      </c>
      <c r="AM55" s="38">
        <f t="shared" ca="1" si="165"/>
        <v>6</v>
      </c>
      <c r="AN55" s="39">
        <f t="shared" ca="1" si="165"/>
        <v>3</v>
      </c>
      <c r="AO55" s="39">
        <f t="shared" ca="1" si="165"/>
        <v>2</v>
      </c>
      <c r="AP55" s="39">
        <f t="shared" ca="1" si="165"/>
        <v>0</v>
      </c>
      <c r="AQ55" s="39">
        <f t="shared" ca="1" si="165"/>
        <v>1</v>
      </c>
      <c r="AR55" s="39">
        <f t="shared" ca="1" si="165"/>
        <v>5</v>
      </c>
      <c r="AS55" s="39">
        <f t="shared" ca="1" si="165"/>
        <v>4</v>
      </c>
      <c r="AT55" s="43">
        <f t="shared" ca="1" si="165"/>
        <v>1</v>
      </c>
      <c r="AU55" s="330">
        <f ca="1">INDEX($DL$6:$DL$53,MATCH(AI55,$DP$6:$DP$53,0))</f>
        <v>1</v>
      </c>
      <c r="AV55" s="182" t="str">
        <f ca="1">INDEX($BD$6:$BD$53,MATCH(AI55,$BM$6:$BM$53,0))</f>
        <v>Belgium</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6">
        <f t="array" aca="1" ref="AB56" ca="1">Ver_flag_local</f>
        <v>#VALUE!</v>
      </c>
      <c r="AC56" s="50">
        <v>2</v>
      </c>
      <c r="AD56" s="51">
        <v>2</v>
      </c>
      <c r="AE56" s="595" t="e" cm="1" vm="27">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Iran</v>
      </c>
      <c r="AM56" s="38">
        <f t="shared" ca="1" si="165"/>
        <v>4</v>
      </c>
      <c r="AN56" s="39">
        <f t="shared" ca="1" si="165"/>
        <v>3</v>
      </c>
      <c r="AO56" s="39">
        <f t="shared" ca="1" si="165"/>
        <v>1</v>
      </c>
      <c r="AP56" s="39">
        <f t="shared" ca="1" si="165"/>
        <v>1</v>
      </c>
      <c r="AQ56" s="39">
        <f t="shared" ca="1" si="165"/>
        <v>1</v>
      </c>
      <c r="AR56" s="39">
        <f t="shared" ca="1" si="165"/>
        <v>3</v>
      </c>
      <c r="AS56" s="39">
        <f t="shared" ca="1" si="165"/>
        <v>3</v>
      </c>
      <c r="AT56" s="43">
        <f t="shared" ca="1" si="165"/>
        <v>0</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8">
        <f t="array" aca="1" ref="AB57" ca="1">Ver_flag_local</f>
        <v>#VALUE!</v>
      </c>
      <c r="AC57" s="53">
        <v>1</v>
      </c>
      <c r="AD57" s="54">
        <v>3</v>
      </c>
      <c r="AE57" s="596" t="e" cm="1" vm="25">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1</v>
      </c>
      <c r="AS57" s="47">
        <f t="shared" ca="1" si="165"/>
        <v>6</v>
      </c>
      <c r="AT57" s="48">
        <f t="shared" ca="1" si="165"/>
        <v>-5</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-1</v>
      </c>
      <c r="BM58" s="16">
        <f ca="1">CB58</f>
        <v>7</v>
      </c>
      <c r="BN58" s="16">
        <f ca="1">CF58</f>
        <v>7</v>
      </c>
      <c r="BO58" s="16" t="str">
        <f t="shared" ref="BO58:BO69" si="174">"4"&amp;BC58</f>
        <v>4A</v>
      </c>
      <c r="BP58" s="16"/>
      <c r="BQ58" s="16"/>
      <c r="BR58" s="16">
        <f t="shared" ref="BR58:BR69" ca="1" si="175">+BE58</f>
        <v>2</v>
      </c>
      <c r="BS58" s="16">
        <f ca="1">COUNTIFS(BR$58:BR$69,"&gt;"&amp;BR58)+1</f>
        <v>7</v>
      </c>
      <c r="BT58" s="16" t="str">
        <f ca="1">IF(COUNTIF(BS$58:BS$69,BS58)=1,"-","Pos. "&amp;BS58&amp;" ("&amp;COUNTIF(BS$58:BS$69,BS58)&amp;")")</f>
        <v>Pos. 7 (4)</v>
      </c>
      <c r="BU58" s="16">
        <f t="shared" ref="BU58:BU69" ca="1" si="176">IF(BT58="-","-",BL58)</f>
        <v>-1</v>
      </c>
      <c r="BV58" s="16">
        <f t="shared" ref="BV58:BV69" ca="1" si="177">BS58+COUNTIFS(BT$58:BT$69,BT58,BU$58:BU$69,"&gt;"&amp;BU58)</f>
        <v>7</v>
      </c>
      <c r="BW58" s="16" t="str">
        <f t="shared" ref="BW58:BW69" ca="1" si="178">IF(COUNTIF(BV$58:BV$69,BV58)=1,"-","Pos. "&amp;BV58&amp;" ("&amp;COUNTIF(BV$58:BV$69,BV58)&amp;")")</f>
        <v>-</v>
      </c>
      <c r="BX58" s="16" t="str">
        <f t="shared" ref="BX58:BX69" ca="1" si="179">IF(BW58="-","-",BJ58)</f>
        <v>-</v>
      </c>
      <c r="BY58" s="16">
        <f t="shared" ref="BY58:BY69" ca="1" si="180">BV58+COUNTIFS(BW$58:BW$69,BW58,BX$58:BX$69,"&gt;"&amp;BX58)</f>
        <v>7</v>
      </c>
      <c r="BZ58" s="16" t="str">
        <f t="shared" ref="BZ58:BZ69" ca="1" si="181">IF(COUNTIF(BY$58:BY$69,BY58)=1,"-","Pos. "&amp;BY58&amp;" ("&amp;COUNTIF(BY$58:BY$69,BY58)&amp;")")</f>
        <v>-</v>
      </c>
      <c r="CA58" s="16" t="str">
        <f t="shared" ref="CA58:CA69" ca="1" si="182">IF(BZ58="-","-",COUNTIF($BD$58:$BD$69,"&gt;"&amp;BD58))</f>
        <v>-</v>
      </c>
      <c r="CB58" s="16">
        <f ca="1">BY58+COUNTIFS(BZ$58:BZ$69,BZ58,CA$58:CA$69,"&gt;"&amp;CA58)</f>
        <v>7</v>
      </c>
      <c r="CC58" s="16"/>
      <c r="CD58" s="16">
        <f t="shared" ref="CD58:CD69" ca="1" si="183">IF(OR(INDEX($AW$102:$AW$113,MATCH($BD58,$AV$102:$AV$113,0))="",BZ58="-"),CB58,INDEX($AW$102:$AW$113,MATCH($BD58,$AV$102:$AV$113,0))+CB58/1000)</f>
        <v>7</v>
      </c>
      <c r="CE58" s="16" t="str">
        <f ca="1">IF(BZ58="-","-",COUNTIF(CD$58:CD$69,"&lt;"&amp;CD58))</f>
        <v>-</v>
      </c>
      <c r="CF58" s="16">
        <f ca="1">BY58+COUNTIFS(BZ$58:BZ$69,BZ58,CE$58:CE$69,"&lt;"&amp;CE58)</f>
        <v>7</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Ghana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Canada</v>
      </c>
      <c r="BE59" s="16">
        <f t="shared" ref="BE59:BE69" ca="1" si="188">CHOOSE($BB$57,
  (BG59*3 + BH59)+IF($AZ$3="No",0,INDEX($AZ$6:$AZ$97,MATCH(BD59,$AY$6:$AY$97,0))),
  (BG59*3 + BH59)+IF($AZ$3="No",0,INDEX($AZ$6:$AZ$97,MATCH(BD59,$AY$6:$AY$97,0))),
  IFERROR((BG59*3 + BH59+IF($AZ$3="No",0,INDEX($AZ$6:$AZ$97,MATCH(BD59,$AY$6:$AY$97,0)))) / BF59, 0)
)</f>
        <v>2</v>
      </c>
      <c r="BF59" s="16">
        <f t="shared" ref="BF59:BF69" ca="1" si="189">+BG59+BH59+BI59</f>
        <v>3</v>
      </c>
      <c r="BG59" s="16">
        <f t="shared" ca="1" si="169"/>
        <v>0</v>
      </c>
      <c r="BH59" s="16">
        <f t="shared" ca="1" si="170"/>
        <v>2</v>
      </c>
      <c r="BI59" s="16">
        <f t="shared" ca="1" si="171"/>
        <v>1</v>
      </c>
      <c r="BJ59" s="16">
        <f t="shared" ca="1" si="172"/>
        <v>2</v>
      </c>
      <c r="BK59" s="16">
        <f t="shared" ca="1" si="173"/>
        <v>4</v>
      </c>
      <c r="BL59" s="16">
        <f t="shared" ref="BL59:BL69" ca="1" si="190">+BJ59-BK59</f>
        <v>-2</v>
      </c>
      <c r="BM59" s="16">
        <f t="shared" ref="BM59:BM69" ca="1" si="191">CB59</f>
        <v>10</v>
      </c>
      <c r="BN59" s="16">
        <f t="shared" ref="BN59:BN69" ca="1" si="192">CF59</f>
        <v>10</v>
      </c>
      <c r="BO59" s="16" t="str">
        <f t="shared" si="174"/>
        <v>4B</v>
      </c>
      <c r="BP59" s="16"/>
      <c r="BQ59" s="16"/>
      <c r="BR59" s="16">
        <f t="shared" ca="1" si="175"/>
        <v>2</v>
      </c>
      <c r="BS59" s="16">
        <f t="shared" ref="BS59:BS69" ca="1" si="193">COUNTIFS(BR$58:BR$69,"&gt;"&amp;BR59)+1</f>
        <v>7</v>
      </c>
      <c r="BT59" s="16" t="str">
        <f t="shared" ref="BT59:BT69" ca="1" si="194">IF(COUNTIF(BS$58:BS$69,BS59)=1,"-","Pos. "&amp;BS59&amp;" ("&amp;COUNTIF(BS$58:BS$69,BS59)&amp;")")</f>
        <v>Pos. 7 (4)</v>
      </c>
      <c r="BU59" s="16">
        <f t="shared" ca="1" si="176"/>
        <v>-2</v>
      </c>
      <c r="BV59" s="16">
        <f t="shared" ca="1" si="177"/>
        <v>8</v>
      </c>
      <c r="BW59" s="16" t="str">
        <f t="shared" ca="1" si="178"/>
        <v>Pos. 8 (3)</v>
      </c>
      <c r="BX59" s="16">
        <f t="shared" ca="1" si="179"/>
        <v>2</v>
      </c>
      <c r="BY59" s="16">
        <f t="shared" ca="1" si="180"/>
        <v>10</v>
      </c>
      <c r="BZ59" s="16" t="str">
        <f t="shared" ca="1" si="181"/>
        <v>-</v>
      </c>
      <c r="CA59" s="16" t="str">
        <f t="shared" ca="1" si="182"/>
        <v>-</v>
      </c>
      <c r="CB59" s="16">
        <f t="shared" ref="CB59:CB68" ca="1" si="195">BY59+COUNTIFS(BZ$58:BZ$69,BZ59,CA$58:CA$69,"&gt;"&amp;CA59)</f>
        <v>10</v>
      </c>
      <c r="CC59" s="16"/>
      <c r="CD59" s="16">
        <f t="shared" ca="1" si="183"/>
        <v>10</v>
      </c>
      <c r="CE59" s="16" t="str">
        <f t="shared" ref="CE59:CE69" ca="1" si="196">IF(BZ59="-","-",COUNTIF(CD$58:CD$69,"&lt;"&amp;CD59))</f>
        <v>-</v>
      </c>
      <c r="CF59" s="16">
        <f t="shared" ref="CF59:CF69" ca="1" si="197">BY59+COUNTIFS(BZ$58:BZ$69,BZ59,CE$58:CE$69,"&lt;"&amp;CE59)</f>
        <v>10</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Iran</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29">
        <f t="array" aca="1" ref="AB60" ca="1">Ver_flag_local</f>
        <v>#VALUE!</v>
      </c>
      <c r="AC60" s="50">
        <v>6</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4</v>
      </c>
      <c r="BF60" s="16">
        <f t="shared" ca="1" si="189"/>
        <v>3</v>
      </c>
      <c r="BG60" s="16">
        <f t="shared" ca="1" si="169"/>
        <v>1</v>
      </c>
      <c r="BH60" s="16">
        <f t="shared" ca="1" si="170"/>
        <v>1</v>
      </c>
      <c r="BI60" s="16">
        <f t="shared" ca="1" si="171"/>
        <v>1</v>
      </c>
      <c r="BJ60" s="16">
        <f t="shared" ca="1" si="172"/>
        <v>2</v>
      </c>
      <c r="BK60" s="16">
        <f t="shared" ca="1" si="173"/>
        <v>3</v>
      </c>
      <c r="BL60" s="16">
        <f t="shared" ca="1" si="190"/>
        <v>-1</v>
      </c>
      <c r="BM60" s="16">
        <f t="shared" ca="1" si="191"/>
        <v>4</v>
      </c>
      <c r="BN60" s="16">
        <f t="shared" ca="1" si="192"/>
        <v>4</v>
      </c>
      <c r="BO60" s="16" t="str">
        <f t="shared" si="174"/>
        <v>4C</v>
      </c>
      <c r="BP60" s="16"/>
      <c r="BQ60" s="16"/>
      <c r="BR60" s="16">
        <f t="shared" ca="1" si="175"/>
        <v>4</v>
      </c>
      <c r="BS60" s="16">
        <f t="shared" ca="1" si="193"/>
        <v>1</v>
      </c>
      <c r="BT60" s="16" t="str">
        <f t="shared" ca="1" si="194"/>
        <v>Pos. 1 (4)</v>
      </c>
      <c r="BU60" s="16">
        <f t="shared" ca="1" si="176"/>
        <v>-1</v>
      </c>
      <c r="BV60" s="16">
        <f t="shared" ca="1" si="177"/>
        <v>3</v>
      </c>
      <c r="BW60" s="16" t="str">
        <f t="shared" ca="1" si="178"/>
        <v>Pos. 3 (2)</v>
      </c>
      <c r="BX60" s="16">
        <f t="shared" ca="1" si="179"/>
        <v>2</v>
      </c>
      <c r="BY60" s="16">
        <f t="shared" ca="1" si="180"/>
        <v>4</v>
      </c>
      <c r="BZ60" s="16" t="str">
        <f t="shared" ca="1" si="181"/>
        <v>-</v>
      </c>
      <c r="CA60" s="16" t="str">
        <f t="shared" ca="1" si="182"/>
        <v>-</v>
      </c>
      <c r="CB60" s="16">
        <f t="shared" ca="1" si="195"/>
        <v>4</v>
      </c>
      <c r="CC60" s="16"/>
      <c r="CD60" s="16">
        <f t="shared" ca="1" si="183"/>
        <v>4</v>
      </c>
      <c r="CE60" s="16" t="str">
        <f t="shared" ca="1" si="196"/>
        <v>-</v>
      </c>
      <c r="CF60" s="16">
        <f t="shared" ca="1" si="197"/>
        <v>4</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United States</v>
      </c>
    </row>
    <row r="61" spans="1:121" ht="15.95" customHeight="1">
      <c r="A61" s="16" t="str">
        <f ca="1">+Equipos!B30</f>
        <v>Spain</v>
      </c>
      <c r="B61" s="16"/>
      <c r="C61" s="16"/>
      <c r="D61" s="16" t="str">
        <f t="shared" si="199"/>
        <v>Empate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1">
        <f t="array" aca="1" ref="AB61" ca="1">Ver_flag_local</f>
        <v>#VALUE!</v>
      </c>
      <c r="AC61" s="50">
        <v>2</v>
      </c>
      <c r="AD61" s="51">
        <v>2</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United States</v>
      </c>
      <c r="BE61" s="16">
        <f t="shared" ca="1" si="188"/>
        <v>4</v>
      </c>
      <c r="BF61" s="16">
        <f t="shared" ca="1" si="189"/>
        <v>3</v>
      </c>
      <c r="BG61" s="16">
        <f t="shared" ca="1" si="169"/>
        <v>1</v>
      </c>
      <c r="BH61" s="16">
        <f t="shared" ca="1" si="170"/>
        <v>1</v>
      </c>
      <c r="BI61" s="16">
        <f t="shared" ca="1" si="171"/>
        <v>1</v>
      </c>
      <c r="BJ61" s="16">
        <f t="shared" ca="1" si="172"/>
        <v>3</v>
      </c>
      <c r="BK61" s="16">
        <f t="shared" ca="1" si="173"/>
        <v>4</v>
      </c>
      <c r="BL61" s="16">
        <f t="shared" ca="1" si="190"/>
        <v>-1</v>
      </c>
      <c r="BM61" s="16">
        <f t="shared" ca="1" si="191"/>
        <v>3</v>
      </c>
      <c r="BN61" s="16">
        <f t="shared" ca="1" si="192"/>
        <v>3</v>
      </c>
      <c r="BO61" s="16" t="str">
        <f t="shared" si="174"/>
        <v>4D</v>
      </c>
      <c r="BP61" s="16"/>
      <c r="BQ61" s="16"/>
      <c r="BR61" s="16">
        <f t="shared" ca="1" si="175"/>
        <v>4</v>
      </c>
      <c r="BS61" s="16">
        <f t="shared" ca="1" si="193"/>
        <v>1</v>
      </c>
      <c r="BT61" s="16" t="str">
        <f t="shared" ca="1" si="194"/>
        <v>Pos. 1 (4)</v>
      </c>
      <c r="BU61" s="16">
        <f t="shared" ca="1" si="176"/>
        <v>-1</v>
      </c>
      <c r="BV61" s="16">
        <f t="shared" ca="1" si="177"/>
        <v>3</v>
      </c>
      <c r="BW61" s="16" t="str">
        <f t="shared" ca="1" si="178"/>
        <v>Pos. 3 (2)</v>
      </c>
      <c r="BX61" s="16">
        <f t="shared" ca="1" si="179"/>
        <v>3</v>
      </c>
      <c r="BY61" s="16">
        <f t="shared" ca="1" si="180"/>
        <v>3</v>
      </c>
      <c r="BZ61" s="16" t="str">
        <f t="shared" ca="1" si="181"/>
        <v>-</v>
      </c>
      <c r="CA61" s="16" t="str">
        <f t="shared" ca="1" si="182"/>
        <v>-</v>
      </c>
      <c r="CB61" s="16">
        <f t="shared" ca="1" si="195"/>
        <v>3</v>
      </c>
      <c r="CC61" s="16"/>
      <c r="CD61" s="16">
        <f t="shared" ca="1" si="183"/>
        <v>3</v>
      </c>
      <c r="CE61" s="16" t="str">
        <f t="shared" ca="1" si="196"/>
        <v>-</v>
      </c>
      <c r="CF61" s="16">
        <f t="shared" ca="1" si="197"/>
        <v>3</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Scotland</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29">
        <f t="array" aca="1" ref="AB62" ca="1">Ver_flag_local</f>
        <v>#VALUE!</v>
      </c>
      <c r="AC62" s="50">
        <v>2</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11</v>
      </c>
      <c r="AS62" s="36">
        <f t="shared" ca="1" si="215"/>
        <v>2</v>
      </c>
      <c r="AT62" s="41">
        <f t="shared" ca="1" si="215"/>
        <v>9</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2</v>
      </c>
      <c r="BF62" s="16">
        <f t="shared" ca="1" si="189"/>
        <v>3</v>
      </c>
      <c r="BG62" s="16">
        <f t="shared" ca="1" si="169"/>
        <v>0</v>
      </c>
      <c r="BH62" s="16">
        <f t="shared" ca="1" si="170"/>
        <v>2</v>
      </c>
      <c r="BI62" s="16">
        <f t="shared" ca="1" si="171"/>
        <v>1</v>
      </c>
      <c r="BJ62" s="16">
        <f t="shared" ca="1" si="172"/>
        <v>5</v>
      </c>
      <c r="BK62" s="16">
        <f t="shared" ca="1" si="173"/>
        <v>7</v>
      </c>
      <c r="BL62" s="16">
        <f t="shared" ca="1" si="190"/>
        <v>-2</v>
      </c>
      <c r="BM62" s="16">
        <f t="shared" ca="1" si="191"/>
        <v>8</v>
      </c>
      <c r="BN62" s="16">
        <f t="shared" ca="1" si="192"/>
        <v>8</v>
      </c>
      <c r="BO62" s="16" t="str">
        <f t="shared" si="174"/>
        <v>4E</v>
      </c>
      <c r="BP62" s="16"/>
      <c r="BQ62" s="16"/>
      <c r="BR62" s="16">
        <f t="shared" ca="1" si="175"/>
        <v>2</v>
      </c>
      <c r="BS62" s="16">
        <f t="shared" ca="1" si="193"/>
        <v>7</v>
      </c>
      <c r="BT62" s="16" t="str">
        <f t="shared" ca="1" si="194"/>
        <v>Pos. 7 (4)</v>
      </c>
      <c r="BU62" s="16">
        <f t="shared" ca="1" si="176"/>
        <v>-2</v>
      </c>
      <c r="BV62" s="16">
        <f t="shared" ca="1" si="177"/>
        <v>8</v>
      </c>
      <c r="BW62" s="16" t="str">
        <f t="shared" ca="1" si="178"/>
        <v>Pos. 8 (3)</v>
      </c>
      <c r="BX62" s="16">
        <f t="shared" ca="1" si="179"/>
        <v>5</v>
      </c>
      <c r="BY62" s="16">
        <f t="shared" ca="1" si="180"/>
        <v>8</v>
      </c>
      <c r="BZ62" s="16" t="str">
        <f t="shared" ca="1" si="181"/>
        <v>-</v>
      </c>
      <c r="CA62" s="16" t="str">
        <f t="shared" ca="1" si="182"/>
        <v>-</v>
      </c>
      <c r="CB62" s="16">
        <f t="shared" ca="1" si="195"/>
        <v>8</v>
      </c>
      <c r="CC62" s="16"/>
      <c r="CD62" s="16">
        <f t="shared" ca="1" si="183"/>
        <v>8</v>
      </c>
      <c r="CE62" s="16" t="str">
        <f t="shared" ca="1" si="196"/>
        <v>-</v>
      </c>
      <c r="CF62" s="16">
        <f t="shared" ca="1" si="197"/>
        <v>8</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Algeria</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2">
        <f t="array" aca="1" ref="AB63" ca="1">Ver_flag_local</f>
        <v>#VALUE!</v>
      </c>
      <c r="AC63" s="50">
        <v>3</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4</v>
      </c>
      <c r="AN63" s="39">
        <f t="shared" ca="1" si="215"/>
        <v>3</v>
      </c>
      <c r="AO63" s="39">
        <f t="shared" ca="1" si="215"/>
        <v>1</v>
      </c>
      <c r="AP63" s="39">
        <f t="shared" ca="1" si="215"/>
        <v>1</v>
      </c>
      <c r="AQ63" s="39">
        <f t="shared" ca="1" si="215"/>
        <v>1</v>
      </c>
      <c r="AR63" s="39">
        <f t="shared" ca="1" si="215"/>
        <v>7</v>
      </c>
      <c r="AS63" s="39">
        <f t="shared" ca="1" si="215"/>
        <v>5</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Tunisia</v>
      </c>
      <c r="BE63" s="16">
        <f t="shared" ca="1" si="188"/>
        <v>1</v>
      </c>
      <c r="BF63" s="16">
        <f t="shared" ca="1" si="189"/>
        <v>3</v>
      </c>
      <c r="BG63" s="16">
        <f t="shared" ca="1" si="169"/>
        <v>0</v>
      </c>
      <c r="BH63" s="16">
        <f t="shared" ca="1" si="170"/>
        <v>1</v>
      </c>
      <c r="BI63" s="16">
        <f t="shared" ca="1" si="171"/>
        <v>2</v>
      </c>
      <c r="BJ63" s="16">
        <f t="shared" ca="1" si="172"/>
        <v>0</v>
      </c>
      <c r="BK63" s="16">
        <f t="shared" ca="1" si="173"/>
        <v>2</v>
      </c>
      <c r="BL63" s="16">
        <f t="shared" ca="1" si="190"/>
        <v>-2</v>
      </c>
      <c r="BM63" s="16">
        <f t="shared" ca="1" si="191"/>
        <v>11</v>
      </c>
      <c r="BN63" s="16">
        <f t="shared" ca="1" si="192"/>
        <v>11</v>
      </c>
      <c r="BO63" s="16" t="str">
        <f t="shared" si="174"/>
        <v>4F</v>
      </c>
      <c r="BP63" s="16"/>
      <c r="BQ63" s="16"/>
      <c r="BR63" s="16">
        <f t="shared" ca="1" si="175"/>
        <v>1</v>
      </c>
      <c r="BS63" s="16">
        <f t="shared" ca="1" si="193"/>
        <v>11</v>
      </c>
      <c r="BT63" s="16" t="str">
        <f t="shared" ca="1" si="194"/>
        <v>Pos. 11 (2)</v>
      </c>
      <c r="BU63" s="16">
        <f t="shared" ca="1" si="176"/>
        <v>-2</v>
      </c>
      <c r="BV63" s="16">
        <f t="shared" ca="1" si="177"/>
        <v>11</v>
      </c>
      <c r="BW63" s="16" t="str">
        <f t="shared" ca="1" si="178"/>
        <v>-</v>
      </c>
      <c r="BX63" s="16" t="str">
        <f t="shared" ca="1" si="179"/>
        <v>-</v>
      </c>
      <c r="BY63" s="16">
        <f t="shared" ca="1" si="180"/>
        <v>11</v>
      </c>
      <c r="BZ63" s="16" t="str">
        <f t="shared" ca="1" si="181"/>
        <v>-</v>
      </c>
      <c r="CA63" s="16" t="str">
        <f t="shared" ca="1" si="182"/>
        <v>-</v>
      </c>
      <c r="CB63" s="16">
        <f t="shared" ca="1" si="195"/>
        <v>11</v>
      </c>
      <c r="CC63" s="16"/>
      <c r="CD63" s="16">
        <f t="shared" ca="1" si="183"/>
        <v>11</v>
      </c>
      <c r="CE63" s="16" t="str">
        <f t="shared" ca="1" si="196"/>
        <v>-</v>
      </c>
      <c r="CF63" s="16">
        <f t="shared" ca="1" si="197"/>
        <v>11</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Cape Verde</v>
      </c>
    </row>
    <row r="64" spans="1:121" ht="15.95" customHeight="1">
      <c r="A64" s="16" t="str">
        <f ca="1">+Equipos!B33</f>
        <v>Uruguay</v>
      </c>
      <c r="B64" s="16"/>
      <c r="C64" s="16"/>
      <c r="D64" s="16" t="str">
        <f t="shared" si="199"/>
        <v>Local</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0">
        <f t="array" aca="1" ref="AB64" ca="1">Ver_flag_local</f>
        <v>#VALUE!</v>
      </c>
      <c r="AC64" s="50">
        <v>1</v>
      </c>
      <c r="AD64" s="51">
        <v>0</v>
      </c>
      <c r="AE64" s="595" t="e" cm="1" vm="31">
        <f t="array" aca="1" ref="AE64" ca="1">Ver_flag_visit</f>
        <v>#VALUE!</v>
      </c>
      <c r="AF64" s="32" t="str">
        <f ca="1">A63</f>
        <v>Saudi Arabia</v>
      </c>
      <c r="AG64" s="323">
        <f t="shared" si="212"/>
        <v>1</v>
      </c>
      <c r="AH64" s="195">
        <v>65</v>
      </c>
      <c r="AI64" s="181" t="str">
        <f t="shared" si="216"/>
        <v>3H</v>
      </c>
      <c r="AJ64" s="42">
        <v>3</v>
      </c>
      <c r="AK64" s="602" t="e" cm="1" vm="30">
        <f t="array" aca="1" ref="AK64" ca="1">Ver_flag_visit</f>
        <v>#VALUE!</v>
      </c>
      <c r="AL64" s="37" t="str">
        <f ca="1">IFERROR(INDEX($BD$6:$BD$53,MATCH(AI64,$BN$6:$BN$53,0)),"")</f>
        <v>Cape Verde</v>
      </c>
      <c r="AM64" s="38">
        <f t="shared" ca="1" si="215"/>
        <v>3</v>
      </c>
      <c r="AN64" s="39">
        <f t="shared" ca="1" si="215"/>
        <v>3</v>
      </c>
      <c r="AO64" s="39">
        <f t="shared" ca="1" si="215"/>
        <v>1</v>
      </c>
      <c r="AP64" s="39">
        <f t="shared" ca="1" si="215"/>
        <v>0</v>
      </c>
      <c r="AQ64" s="39">
        <f t="shared" ca="1" si="215"/>
        <v>2</v>
      </c>
      <c r="AR64" s="39">
        <f t="shared" ca="1" si="215"/>
        <v>1</v>
      </c>
      <c r="AS64" s="39">
        <f t="shared" ca="1" si="215"/>
        <v>9</v>
      </c>
      <c r="AT64" s="43">
        <f t="shared" ca="1" si="215"/>
        <v>-8</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Iran</v>
      </c>
      <c r="BE64" s="16">
        <f t="shared" ca="1" si="188"/>
        <v>4</v>
      </c>
      <c r="BF64" s="16">
        <f t="shared" ca="1" si="189"/>
        <v>3</v>
      </c>
      <c r="BG64" s="16">
        <f t="shared" ca="1" si="169"/>
        <v>1</v>
      </c>
      <c r="BH64" s="16">
        <f t="shared" ca="1" si="170"/>
        <v>1</v>
      </c>
      <c r="BI64" s="16">
        <f t="shared" ca="1" si="171"/>
        <v>1</v>
      </c>
      <c r="BJ64" s="16">
        <f t="shared" ca="1" si="172"/>
        <v>3</v>
      </c>
      <c r="BK64" s="16">
        <f t="shared" ca="1" si="173"/>
        <v>3</v>
      </c>
      <c r="BL64" s="16">
        <f t="shared" ca="1" si="190"/>
        <v>0</v>
      </c>
      <c r="BM64" s="16">
        <f t="shared" ca="1" si="191"/>
        <v>2</v>
      </c>
      <c r="BN64" s="16">
        <f t="shared" ca="1" si="192"/>
        <v>2</v>
      </c>
      <c r="BO64" s="16" t="str">
        <f t="shared" si="174"/>
        <v>4G</v>
      </c>
      <c r="BP64" s="16"/>
      <c r="BQ64" s="16"/>
      <c r="BR64" s="16">
        <f t="shared" ca="1" si="175"/>
        <v>4</v>
      </c>
      <c r="BS64" s="16">
        <f t="shared" ca="1" si="193"/>
        <v>1</v>
      </c>
      <c r="BT64" s="16" t="str">
        <f t="shared" ca="1" si="194"/>
        <v>Pos. 1 (4)</v>
      </c>
      <c r="BU64" s="16">
        <f t="shared" ca="1" si="176"/>
        <v>0</v>
      </c>
      <c r="BV64" s="16">
        <f t="shared" ca="1" si="177"/>
        <v>1</v>
      </c>
      <c r="BW64" s="16" t="str">
        <f t="shared" ca="1" si="178"/>
        <v>Pos. 1 (2)</v>
      </c>
      <c r="BX64" s="16">
        <f t="shared" ca="1" si="179"/>
        <v>3</v>
      </c>
      <c r="BY64" s="16">
        <f t="shared" ca="1" si="180"/>
        <v>2</v>
      </c>
      <c r="BZ64" s="16" t="str">
        <f t="shared" ca="1" si="181"/>
        <v>-</v>
      </c>
      <c r="CA64" s="16" t="str">
        <f t="shared" ca="1" si="182"/>
        <v>-</v>
      </c>
      <c r="CB64" s="16">
        <f t="shared" ca="1" si="195"/>
        <v>2</v>
      </c>
      <c r="CC64" s="16"/>
      <c r="CD64" s="16">
        <f t="shared" ca="1" si="183"/>
        <v>2</v>
      </c>
      <c r="CE64" s="16" t="str">
        <f t="shared" ca="1" si="196"/>
        <v>-</v>
      </c>
      <c r="CF64" s="16">
        <f t="shared" ca="1" si="197"/>
        <v>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South Africa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2">
        <f t="array" aca="1" ref="AB65" ca="1">Ver_flag_local</f>
        <v>#VALUE!</v>
      </c>
      <c r="AC65" s="53">
        <v>2</v>
      </c>
      <c r="AD65" s="54">
        <v>3</v>
      </c>
      <c r="AE65" s="596" t="e" cm="1" vm="29">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Saudi Arabia</v>
      </c>
      <c r="AM65" s="46">
        <f t="shared" ca="1" si="215"/>
        <v>1</v>
      </c>
      <c r="AN65" s="47">
        <f t="shared" ca="1" si="215"/>
        <v>3</v>
      </c>
      <c r="AO65" s="47">
        <f t="shared" ca="1" si="215"/>
        <v>0</v>
      </c>
      <c r="AP65" s="47">
        <f t="shared" ca="1" si="215"/>
        <v>1</v>
      </c>
      <c r="AQ65" s="47">
        <f t="shared" ca="1" si="215"/>
        <v>2</v>
      </c>
      <c r="AR65" s="47">
        <f t="shared" ca="1" si="215"/>
        <v>2</v>
      </c>
      <c r="AS65" s="47">
        <f t="shared" ca="1" si="215"/>
        <v>5</v>
      </c>
      <c r="AT65" s="48">
        <f t="shared" ca="1" si="215"/>
        <v>-3</v>
      </c>
      <c r="AU65" s="330">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3</v>
      </c>
      <c r="BF65" s="16">
        <f t="shared" ca="1" si="189"/>
        <v>3</v>
      </c>
      <c r="BG65" s="16">
        <f t="shared" ca="1" si="169"/>
        <v>1</v>
      </c>
      <c r="BH65" s="16">
        <f t="shared" ca="1" si="170"/>
        <v>0</v>
      </c>
      <c r="BI65" s="16">
        <f t="shared" ca="1" si="171"/>
        <v>2</v>
      </c>
      <c r="BJ65" s="16">
        <f t="shared" ca="1" si="172"/>
        <v>1</v>
      </c>
      <c r="BK65" s="16">
        <f t="shared" ca="1" si="173"/>
        <v>9</v>
      </c>
      <c r="BL65" s="16">
        <f t="shared" ca="1" si="190"/>
        <v>-8</v>
      </c>
      <c r="BM65" s="16">
        <f t="shared" ca="1" si="191"/>
        <v>6</v>
      </c>
      <c r="BN65" s="16">
        <f t="shared" ca="1" si="192"/>
        <v>6</v>
      </c>
      <c r="BO65" s="16" t="str">
        <f t="shared" si="174"/>
        <v>4H</v>
      </c>
      <c r="BP65" s="16"/>
      <c r="BQ65" s="16"/>
      <c r="BR65" s="16">
        <f t="shared" ca="1" si="175"/>
        <v>3</v>
      </c>
      <c r="BS65" s="16">
        <f t="shared" ca="1" si="193"/>
        <v>5</v>
      </c>
      <c r="BT65" s="16" t="str">
        <f t="shared" ca="1" si="194"/>
        <v>Pos. 5 (2)</v>
      </c>
      <c r="BU65" s="16">
        <f t="shared" ca="1" si="176"/>
        <v>-8</v>
      </c>
      <c r="BV65" s="16">
        <f t="shared" ca="1" si="177"/>
        <v>6</v>
      </c>
      <c r="BW65" s="16" t="str">
        <f t="shared" ca="1" si="178"/>
        <v>-</v>
      </c>
      <c r="BX65" s="16" t="str">
        <f t="shared" ca="1" si="179"/>
        <v>-</v>
      </c>
      <c r="BY65" s="16">
        <f t="shared" ca="1" si="180"/>
        <v>6</v>
      </c>
      <c r="BZ65" s="16" t="str">
        <f t="shared" ca="1" si="181"/>
        <v>-</v>
      </c>
      <c r="CA65" s="16" t="str">
        <f t="shared" ca="1" si="182"/>
        <v>-</v>
      </c>
      <c r="CB65" s="16">
        <f t="shared" ca="1" si="195"/>
        <v>6</v>
      </c>
      <c r="CC65" s="16"/>
      <c r="CD65" s="16">
        <f t="shared" ca="1" si="183"/>
        <v>6</v>
      </c>
      <c r="CE65" s="16" t="str">
        <f t="shared" ca="1" si="196"/>
        <v>-</v>
      </c>
      <c r="CF65" s="16">
        <f t="shared" ca="1" si="197"/>
        <v>6</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Ivory Coast</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1</v>
      </c>
      <c r="BF66" s="16">
        <f t="shared" ca="1" si="189"/>
        <v>3</v>
      </c>
      <c r="BG66" s="16">
        <f t="shared" ca="1" si="169"/>
        <v>0</v>
      </c>
      <c r="BH66" s="16">
        <f t="shared" ca="1" si="170"/>
        <v>1</v>
      </c>
      <c r="BI66" s="16">
        <f t="shared" ca="1" si="171"/>
        <v>2</v>
      </c>
      <c r="BJ66" s="16">
        <f t="shared" ca="1" si="172"/>
        <v>2</v>
      </c>
      <c r="BK66" s="16">
        <f t="shared" ca="1" si="173"/>
        <v>5</v>
      </c>
      <c r="BL66" s="16">
        <f t="shared" ca="1" si="190"/>
        <v>-3</v>
      </c>
      <c r="BM66" s="16">
        <f t="shared" ca="1" si="191"/>
        <v>12</v>
      </c>
      <c r="BN66" s="16">
        <f t="shared" ca="1" si="192"/>
        <v>12</v>
      </c>
      <c r="BO66" s="16" t="str">
        <f t="shared" si="174"/>
        <v>4I</v>
      </c>
      <c r="BP66" s="16"/>
      <c r="BQ66" s="16"/>
      <c r="BR66" s="16">
        <f t="shared" ca="1" si="175"/>
        <v>1</v>
      </c>
      <c r="BS66" s="16">
        <f t="shared" ca="1" si="193"/>
        <v>11</v>
      </c>
      <c r="BT66" s="16" t="str">
        <f t="shared" ca="1" si="194"/>
        <v>Pos. 11 (2)</v>
      </c>
      <c r="BU66" s="16">
        <f t="shared" ca="1" si="176"/>
        <v>-3</v>
      </c>
      <c r="BV66" s="16">
        <f t="shared" ca="1" si="177"/>
        <v>12</v>
      </c>
      <c r="BW66" s="16" t="str">
        <f t="shared" ca="1" si="178"/>
        <v>-</v>
      </c>
      <c r="BX66" s="16" t="str">
        <f t="shared" ca="1" si="179"/>
        <v>-</v>
      </c>
      <c r="BY66" s="16">
        <f t="shared" ca="1" si="180"/>
        <v>12</v>
      </c>
      <c r="BZ66" s="16" t="str">
        <f t="shared" ca="1" si="181"/>
        <v>-</v>
      </c>
      <c r="CA66" s="16" t="str">
        <f t="shared" ca="1" si="182"/>
        <v>-</v>
      </c>
      <c r="CB66" s="16">
        <f t="shared" ca="1" si="195"/>
        <v>12</v>
      </c>
      <c r="CC66" s="16"/>
      <c r="CD66" s="16">
        <f t="shared" ca="1" si="183"/>
        <v>12</v>
      </c>
      <c r="CE66" s="16" t="str">
        <f t="shared" ca="1" si="196"/>
        <v>-</v>
      </c>
      <c r="CF66" s="16">
        <f t="shared" ca="1" si="197"/>
        <v>12</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DR Congo</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2</v>
      </c>
      <c r="BK67" s="16">
        <f t="shared" ca="1" si="173"/>
        <v>4</v>
      </c>
      <c r="BL67" s="16">
        <f t="shared" ca="1" si="190"/>
        <v>-2</v>
      </c>
      <c r="BM67" s="16">
        <f t="shared" ca="1" si="191"/>
        <v>5</v>
      </c>
      <c r="BN67" s="16">
        <f t="shared" ca="1" si="192"/>
        <v>5</v>
      </c>
      <c r="BO67" s="16" t="str">
        <f t="shared" si="174"/>
        <v>4J</v>
      </c>
      <c r="BP67" s="16"/>
      <c r="BQ67" s="16"/>
      <c r="BR67" s="16">
        <f t="shared" ca="1" si="175"/>
        <v>3</v>
      </c>
      <c r="BS67" s="16">
        <f t="shared" ca="1" si="193"/>
        <v>5</v>
      </c>
      <c r="BT67" s="16" t="str">
        <f t="shared" ca="1" si="194"/>
        <v>Pos. 5 (2)</v>
      </c>
      <c r="BU67" s="16">
        <f t="shared" ca="1" si="176"/>
        <v>-2</v>
      </c>
      <c r="BV67" s="16">
        <f t="shared" ca="1" si="177"/>
        <v>5</v>
      </c>
      <c r="BW67" s="16" t="str">
        <f t="shared" ca="1" si="178"/>
        <v>-</v>
      </c>
      <c r="BX67" s="16" t="str">
        <f t="shared" ca="1" si="179"/>
        <v>-</v>
      </c>
      <c r="BY67" s="16">
        <f t="shared" ca="1" si="180"/>
        <v>5</v>
      </c>
      <c r="BZ67" s="16" t="str">
        <f t="shared" ca="1" si="181"/>
        <v>-</v>
      </c>
      <c r="CA67" s="16" t="str">
        <f t="shared" ca="1" si="182"/>
        <v>-</v>
      </c>
      <c r="CB67" s="16">
        <f t="shared" ca="1" si="195"/>
        <v>5</v>
      </c>
      <c r="CC67" s="16"/>
      <c r="CD67" s="16">
        <f t="shared" ca="1" si="183"/>
        <v>5</v>
      </c>
      <c r="CE67" s="16" t="str">
        <f t="shared" ca="1" si="196"/>
        <v>-</v>
      </c>
      <c r="CF67" s="16">
        <f t="shared" ca="1" si="197"/>
        <v>5</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Canada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P.3 (2)</v>
      </c>
      <c r="G68" s="16"/>
      <c r="H68" s="16" t="str">
        <f t="shared" ref="H68:H73" ca="1" si="220">IF(D68="Pendiente","-",INDEX($BZ$6:$BZ$53,MATCH($AA68,$BD$6:$BD$53,0)))</f>
        <v>-</v>
      </c>
      <c r="I68" s="16" t="str">
        <f t="shared" ref="I68:I73" ca="1" si="221">IF(D68="Pendiente","-",INDEX($BZ$6:$BZ$53,MATCH($AF68,$BD$6:$BD$53,0)))</f>
        <v>P.3 (2)</v>
      </c>
      <c r="J68" s="16"/>
      <c r="K68" s="16" t="str">
        <f t="shared" ref="K68:K73" ca="1" si="222">IF(D68="Pendiente","-",INDEX($CE$6:$CE$53,MATCH($AA68,$BD$6:$BD$53,0)))</f>
        <v>-</v>
      </c>
      <c r="L68" s="16" t="str">
        <f t="shared" ref="L68:L73" ca="1" si="223">IF(D68="Pendiente","-",INDEX($CE$6:$CE$53,MATCH($AF68,$BD$6:$BD$53,0)))</f>
        <v>P.3 (2)</v>
      </c>
      <c r="M68" s="16"/>
      <c r="N68" s="16" t="str">
        <f t="shared" ref="N68:N73" ca="1" si="224">IF(D68="Pendiente","-",INDEX($CH$6:$CH$53,MATCH($AA68,$BD$6:$BD$53,0)))</f>
        <v>-</v>
      </c>
      <c r="O68" s="16" t="str">
        <f t="shared" ref="O68:O73" ca="1" si="225">IF(D68="Pendiente","-",INDEX($CH$6:$CH$53,MATCH($AF68,$BD$6:$BD$53,0)))</f>
        <v>P.3 (2)</v>
      </c>
      <c r="P68" s="16"/>
      <c r="Q68" s="16" t="str">
        <f t="shared" ref="Q68:Q73" ca="1" si="226">IF(D68="Pendiente","-",INDEX($CN$6:$CN$53,MATCH($AA68,$BD$6:$BD$53,0)))</f>
        <v>-</v>
      </c>
      <c r="R68" s="16" t="str">
        <f t="shared" ref="R68:R73" ca="1" si="227">IF(D68="Pendiente","-",INDEX($CN$6:$CN$53,MATCH($AF68,$BD$6:$BD$53,0)))</f>
        <v>P.3 (2)</v>
      </c>
      <c r="S68" s="16"/>
      <c r="T68" s="16" t="str">
        <f t="shared" ref="T68:T73" ca="1" si="228">IF(D68="Pendiente","-",INDEX($CS$6:$CS$53,MATCH($AA68,$BD$6:$BD$53,0)))</f>
        <v>-</v>
      </c>
      <c r="U68" s="16" t="str">
        <f t="shared" ref="U68:U73" ca="1" si="229">IF(D68="Pendiente","-",INDEX($CS$6:$CS$53,MATCH($AF68,$BD$6:$BD$53,0)))</f>
        <v>P.3 (2)</v>
      </c>
      <c r="V68" s="17"/>
      <c r="W68" s="663" t="s">
        <v>448</v>
      </c>
      <c r="X68" s="24">
        <f ca="1">Horarios!C68</f>
        <v>46189.875</v>
      </c>
      <c r="Y68" s="25">
        <f ca="1">Horarios!C68</f>
        <v>46189.875</v>
      </c>
      <c r="Z68" s="26" t="str">
        <f>$Z$4</f>
        <v>R1</v>
      </c>
      <c r="AA68" s="27" t="str">
        <f ca="1">A69</f>
        <v>France</v>
      </c>
      <c r="AB68" s="49" t="e" cm="1" vm="33">
        <f t="array" aca="1" ref="AB68" ca="1">Ver_flag_local</f>
        <v>#VALUE!</v>
      </c>
      <c r="AC68" s="50">
        <v>2</v>
      </c>
      <c r="AD68" s="51">
        <v>1</v>
      </c>
      <c r="AE68" s="595" t="e" cm="1" vm="34">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2</v>
      </c>
      <c r="BF68" s="16">
        <f t="shared" ca="1" si="189"/>
        <v>3</v>
      </c>
      <c r="BG68" s="16">
        <f t="shared" ca="1" si="169"/>
        <v>0</v>
      </c>
      <c r="BH68" s="16">
        <f t="shared" ca="1" si="170"/>
        <v>2</v>
      </c>
      <c r="BI68" s="16">
        <f t="shared" ca="1" si="171"/>
        <v>1</v>
      </c>
      <c r="BJ68" s="16">
        <f t="shared" ca="1" si="172"/>
        <v>3</v>
      </c>
      <c r="BK68" s="16">
        <f t="shared" ca="1" si="173"/>
        <v>5</v>
      </c>
      <c r="BL68" s="16">
        <f t="shared" ca="1" si="190"/>
        <v>-2</v>
      </c>
      <c r="BM68" s="16">
        <f t="shared" ca="1" si="191"/>
        <v>9</v>
      </c>
      <c r="BN68" s="16">
        <f t="shared" ca="1" si="192"/>
        <v>9</v>
      </c>
      <c r="BO68" s="16" t="str">
        <f t="shared" si="174"/>
        <v>4K</v>
      </c>
      <c r="BP68" s="16"/>
      <c r="BQ68" s="16"/>
      <c r="BR68" s="16">
        <f t="shared" ca="1" si="175"/>
        <v>2</v>
      </c>
      <c r="BS68" s="16">
        <f t="shared" ca="1" si="193"/>
        <v>7</v>
      </c>
      <c r="BT68" s="16" t="str">
        <f t="shared" ca="1" si="194"/>
        <v>Pos. 7 (4)</v>
      </c>
      <c r="BU68" s="16">
        <f t="shared" ca="1" si="176"/>
        <v>-2</v>
      </c>
      <c r="BV68" s="16">
        <f t="shared" ca="1" si="177"/>
        <v>8</v>
      </c>
      <c r="BW68" s="16" t="str">
        <f t="shared" ca="1" si="178"/>
        <v>Pos. 8 (3)</v>
      </c>
      <c r="BX68" s="16">
        <f t="shared" ca="1" si="179"/>
        <v>3</v>
      </c>
      <c r="BY68" s="16">
        <f t="shared" ca="1" si="180"/>
        <v>9</v>
      </c>
      <c r="BZ68" s="16" t="str">
        <f t="shared" ca="1" si="181"/>
        <v>-</v>
      </c>
      <c r="CA68" s="16" t="str">
        <f t="shared" ca="1" si="182"/>
        <v>-</v>
      </c>
      <c r="CB68" s="16">
        <f t="shared" ca="1" si="195"/>
        <v>9</v>
      </c>
      <c r="CC68" s="16"/>
      <c r="CD68" s="16">
        <f t="shared" ca="1" si="183"/>
        <v>9</v>
      </c>
      <c r="CE68" s="16" t="str">
        <f t="shared" ca="1" si="196"/>
        <v>-</v>
      </c>
      <c r="CF68" s="16">
        <f t="shared" ca="1" si="197"/>
        <v>9</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Tunisia</v>
      </c>
    </row>
    <row r="69" spans="1:121" ht="15.95" customHeight="1">
      <c r="A69" s="16" t="str">
        <f ca="1">+Equipos!B34</f>
        <v>France</v>
      </c>
      <c r="B69" s="16"/>
      <c r="C69" s="16"/>
      <c r="D69" s="16" t="str">
        <f t="shared" si="217"/>
        <v>Visitante</v>
      </c>
      <c r="E69" s="16" t="str">
        <f t="shared" ca="1" si="218"/>
        <v>P.3 (2)</v>
      </c>
      <c r="F69" s="16" t="str">
        <f t="shared" ca="1" si="219"/>
        <v>-</v>
      </c>
      <c r="G69" s="16"/>
      <c r="H69" s="16" t="str">
        <f t="shared" ca="1" si="220"/>
        <v>P.3 (2)</v>
      </c>
      <c r="I69" s="16" t="str">
        <f t="shared" ca="1" si="221"/>
        <v>-</v>
      </c>
      <c r="J69" s="16"/>
      <c r="K69" s="16" t="str">
        <f t="shared" ca="1" si="222"/>
        <v>P.3 (2)</v>
      </c>
      <c r="L69" s="16" t="str">
        <f t="shared" ca="1" si="223"/>
        <v>-</v>
      </c>
      <c r="M69" s="16"/>
      <c r="N69" s="16" t="str">
        <f t="shared" ca="1" si="224"/>
        <v>P.3 (2)</v>
      </c>
      <c r="O69" s="16" t="str">
        <f t="shared" ca="1" si="225"/>
        <v>-</v>
      </c>
      <c r="P69" s="16"/>
      <c r="Q69" s="16" t="str">
        <f t="shared" ca="1" si="226"/>
        <v>P.3 (2)</v>
      </c>
      <c r="R69" s="16" t="str">
        <f t="shared" ca="1" si="227"/>
        <v>-</v>
      </c>
      <c r="S69" s="16"/>
      <c r="T69" s="16" t="str">
        <f t="shared" ca="1" si="228"/>
        <v>P.3 (2)</v>
      </c>
      <c r="U69" s="16" t="str">
        <f t="shared" ca="1" si="229"/>
        <v>-</v>
      </c>
      <c r="V69" s="17"/>
      <c r="W69" s="663"/>
      <c r="X69" s="24">
        <f ca="1">Horarios!C69</f>
        <v>46190</v>
      </c>
      <c r="Y69" s="25">
        <f ca="1">Horarios!C69</f>
        <v>46190</v>
      </c>
      <c r="Z69" s="26" t="str">
        <f>$Z$4</f>
        <v>R1</v>
      </c>
      <c r="AA69" s="27" t="str">
        <f ca="1">A71</f>
        <v>Iraq</v>
      </c>
      <c r="AB69" s="49" t="e" cm="1" vm="35">
        <f t="array" aca="1" ref="AB69" ca="1">Ver_flag_local</f>
        <v>#VALUE!</v>
      </c>
      <c r="AC69" s="50">
        <v>0</v>
      </c>
      <c r="AD69" s="51">
        <v>3</v>
      </c>
      <c r="AE69" s="595" t="e" cm="1" vm="36">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4</v>
      </c>
      <c r="BK69" s="16">
        <f t="shared" ca="1" si="173"/>
        <v>4</v>
      </c>
      <c r="BL69" s="16">
        <f t="shared" ca="1" si="190"/>
        <v>0</v>
      </c>
      <c r="BM69" s="16">
        <f t="shared" ca="1" si="191"/>
        <v>1</v>
      </c>
      <c r="BN69" s="16">
        <f t="shared" ca="1" si="192"/>
        <v>1</v>
      </c>
      <c r="BO69" s="16" t="str">
        <f t="shared" si="174"/>
        <v>4L</v>
      </c>
      <c r="BP69" s="16"/>
      <c r="BQ69" s="16"/>
      <c r="BR69" s="16">
        <f t="shared" ca="1" si="175"/>
        <v>4</v>
      </c>
      <c r="BS69" s="16">
        <f t="shared" ca="1" si="193"/>
        <v>1</v>
      </c>
      <c r="BT69" s="16" t="str">
        <f t="shared" ca="1" si="194"/>
        <v>Pos. 1 (4)</v>
      </c>
      <c r="BU69" s="16">
        <f t="shared" ca="1" si="176"/>
        <v>0</v>
      </c>
      <c r="BV69" s="16">
        <f t="shared" ca="1" si="177"/>
        <v>1</v>
      </c>
      <c r="BW69" s="16" t="str">
        <f t="shared" ca="1" si="178"/>
        <v>Pos. 1 (2)</v>
      </c>
      <c r="BX69" s="16">
        <f t="shared" ca="1" si="179"/>
        <v>4</v>
      </c>
      <c r="BY69" s="16">
        <f t="shared" ca="1" si="180"/>
        <v>1</v>
      </c>
      <c r="BZ69" s="16" t="str">
        <f t="shared" ca="1" si="181"/>
        <v>-</v>
      </c>
      <c r="CA69" s="16" t="str">
        <f t="shared" ca="1" si="182"/>
        <v>-</v>
      </c>
      <c r="CB69" s="16">
        <f ca="1">BY69+COUNTIFS(BZ$58:BZ$69,BZ69,CA$58:CA$69,"&gt;"&amp;CA69)</f>
        <v>1</v>
      </c>
      <c r="CC69" s="16"/>
      <c r="CD69" s="16">
        <f t="shared" ca="1" si="183"/>
        <v>1</v>
      </c>
      <c r="CE69" s="16" t="str">
        <f t="shared" ca="1" si="196"/>
        <v>-</v>
      </c>
      <c r="CF69" s="16">
        <f t="shared" ca="1" si="197"/>
        <v>1</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Senegal</v>
      </c>
    </row>
    <row r="70" spans="1:121" ht="15.95" customHeight="1">
      <c r="A70" s="16" t="str">
        <f ca="1">+Equipos!B35</f>
        <v>Senegal</v>
      </c>
      <c r="B70" s="16"/>
      <c r="C70" s="16"/>
      <c r="D70" s="16" t="str">
        <f t="shared" si="217"/>
        <v>Local</v>
      </c>
      <c r="E70" s="16" t="str">
        <f t="shared" ca="1" si="218"/>
        <v>-</v>
      </c>
      <c r="F70" s="16" t="str">
        <f t="shared" ca="1" si="219"/>
        <v>P.3 (2)</v>
      </c>
      <c r="G70" s="16"/>
      <c r="H70" s="16" t="str">
        <f t="shared" ca="1" si="220"/>
        <v>-</v>
      </c>
      <c r="I70" s="16" t="str">
        <f t="shared" ca="1" si="221"/>
        <v>P.3 (2)</v>
      </c>
      <c r="J70" s="16"/>
      <c r="K70" s="16" t="str">
        <f t="shared" ca="1" si="222"/>
        <v>-</v>
      </c>
      <c r="L70" s="16" t="str">
        <f t="shared" ca="1" si="223"/>
        <v>P.3 (2)</v>
      </c>
      <c r="M70" s="16"/>
      <c r="N70" s="16" t="str">
        <f t="shared" ca="1" si="224"/>
        <v>-</v>
      </c>
      <c r="O70" s="16" t="str">
        <f t="shared" ca="1" si="225"/>
        <v>P.3 (2)</v>
      </c>
      <c r="P70" s="16"/>
      <c r="Q70" s="16" t="str">
        <f t="shared" ca="1" si="226"/>
        <v>-</v>
      </c>
      <c r="R70" s="16" t="str">
        <f t="shared" ca="1" si="227"/>
        <v>P.3 (2)</v>
      </c>
      <c r="S70" s="16"/>
      <c r="T70" s="16" t="str">
        <f t="shared" ca="1" si="228"/>
        <v>-</v>
      </c>
      <c r="U70" s="16" t="str">
        <f t="shared" ca="1" si="229"/>
        <v>P.3 (2)</v>
      </c>
      <c r="V70" s="17"/>
      <c r="W70" s="663"/>
      <c r="X70" s="24">
        <f ca="1">Horarios!C70</f>
        <v>46195.958333333336</v>
      </c>
      <c r="Y70" s="25">
        <f ca="1">Horarios!C70</f>
        <v>46195.958333333336</v>
      </c>
      <c r="Z70" s="26" t="str">
        <f>$Z$6</f>
        <v>R2</v>
      </c>
      <c r="AA70" s="27" t="str">
        <f ca="1">A69</f>
        <v>France</v>
      </c>
      <c r="AB70" s="49" t="e" cm="1" vm="33">
        <f t="array" aca="1" ref="AB70" ca="1">Ver_flag_local</f>
        <v>#VALUE!</v>
      </c>
      <c r="AC70" s="50">
        <v>2</v>
      </c>
      <c r="AD70" s="51">
        <v>0</v>
      </c>
      <c r="AE70" s="595" t="e" cm="1" vm="35">
        <f t="array" aca="1" ref="AE70" ca="1">Ver_flag_visit</f>
        <v>#VALUE!</v>
      </c>
      <c r="AF70" s="32" t="str">
        <f ca="1">A71</f>
        <v>Iraq</v>
      </c>
      <c r="AG70" s="323">
        <f t="shared" si="230"/>
        <v>1</v>
      </c>
      <c r="AH70" s="195">
        <v>42</v>
      </c>
      <c r="AI70" s="181" t="str">
        <f>AJ70&amp;$B$68</f>
        <v>1I</v>
      </c>
      <c r="AJ70" s="40">
        <v>1</v>
      </c>
      <c r="AK70" s="601" t="e" cm="1" vm="36">
        <f t="array" aca="1" ref="AK70" ca="1">Ver_flag_visit</f>
        <v>#VALUE!</v>
      </c>
      <c r="AL70" s="34" t="str">
        <f ca="1">IFERROR(INDEX($BD$6:$BD$53,MATCH(AI70,$BN$6:$BN$53,0)),"")</f>
        <v>Norway</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6</v>
      </c>
      <c r="AS70" s="36">
        <f t="shared" ca="1" si="233"/>
        <v>0</v>
      </c>
      <c r="AT70" s="41">
        <f t="shared" ca="1" si="233"/>
        <v>6</v>
      </c>
      <c r="AU70" s="330">
        <f ca="1">INDEX($DL$6:$DL$53,MATCH(AI70,$DP$6:$DP$53,0))</f>
        <v>1</v>
      </c>
      <c r="AV70" s="182" t="str">
        <f ca="1">INDEX($BD$6:$BD$53,MATCH(AI70,$BM$6:$BM$53,0))</f>
        <v>Norway</v>
      </c>
      <c r="AW70" s="210"/>
      <c r="AX70" s="171"/>
      <c r="AY70" s="201" t="str">
        <f ca="1">+A69</f>
        <v>France</v>
      </c>
      <c r="AZ70" s="202"/>
      <c r="BA70" s="176"/>
      <c r="DN70" s="16"/>
    </row>
    <row r="71" spans="1:121" ht="15.95" customHeight="1">
      <c r="A71" s="16" t="str">
        <f ca="1">+Equipos!B36</f>
        <v>Iraq</v>
      </c>
      <c r="B71" s="16"/>
      <c r="C71" s="16"/>
      <c r="D71" s="16" t="str">
        <f t="shared" si="217"/>
        <v>Local</v>
      </c>
      <c r="E71" s="16" t="str">
        <f t="shared" ca="1" si="218"/>
        <v>-</v>
      </c>
      <c r="F71" s="16" t="str">
        <f t="shared" ca="1" si="219"/>
        <v>P.3 (2)</v>
      </c>
      <c r="G71" s="16"/>
      <c r="H71" s="16" t="str">
        <f t="shared" ca="1" si="220"/>
        <v>-</v>
      </c>
      <c r="I71" s="16" t="str">
        <f t="shared" ca="1" si="221"/>
        <v>P.3 (2)</v>
      </c>
      <c r="J71" s="16"/>
      <c r="K71" s="16" t="str">
        <f t="shared" ca="1" si="222"/>
        <v>-</v>
      </c>
      <c r="L71" s="16" t="str">
        <f t="shared" ca="1" si="223"/>
        <v>P.3 (2)</v>
      </c>
      <c r="M71" s="16"/>
      <c r="N71" s="16" t="str">
        <f t="shared" ca="1" si="224"/>
        <v>-</v>
      </c>
      <c r="O71" s="16" t="str">
        <f t="shared" ca="1" si="225"/>
        <v>P.3 (2)</v>
      </c>
      <c r="P71" s="16"/>
      <c r="Q71" s="16" t="str">
        <f t="shared" ca="1" si="226"/>
        <v>-</v>
      </c>
      <c r="R71" s="16" t="str">
        <f t="shared" ca="1" si="227"/>
        <v>P.3 (2)</v>
      </c>
      <c r="S71" s="16"/>
      <c r="T71" s="16" t="str">
        <f t="shared" ca="1" si="228"/>
        <v>-</v>
      </c>
      <c r="U71" s="16" t="str">
        <f t="shared" ca="1" si="229"/>
        <v>P.3 (2)</v>
      </c>
      <c r="V71" s="17"/>
      <c r="W71" s="663"/>
      <c r="X71" s="24">
        <f ca="1">Horarios!C71</f>
        <v>46196.083333333336</v>
      </c>
      <c r="Y71" s="25">
        <f ca="1">Horarios!C71</f>
        <v>46196.083333333336</v>
      </c>
      <c r="Z71" s="26" t="str">
        <f>$Z$6</f>
        <v>R2</v>
      </c>
      <c r="AA71" s="27" t="str">
        <f ca="1">A72</f>
        <v>Norway</v>
      </c>
      <c r="AB71" s="49" t="e" cm="1" vm="36">
        <f t="array" aca="1" ref="AB71" ca="1">Ver_flag_local</f>
        <v>#VALUE!</v>
      </c>
      <c r="AC71" s="50">
        <v>2</v>
      </c>
      <c r="AD71" s="51">
        <v>0</v>
      </c>
      <c r="AE71" s="595" t="e" cm="1" vm="34">
        <f t="array" aca="1" ref="AE71" ca="1">Ver_flag_visit</f>
        <v>#VALUE!</v>
      </c>
      <c r="AF71" s="32" t="str">
        <f ca="1">A70</f>
        <v>Senegal</v>
      </c>
      <c r="AG71" s="323">
        <f t="shared" si="230"/>
        <v>1</v>
      </c>
      <c r="AH71" s="195">
        <v>41</v>
      </c>
      <c r="AI71" s="181" t="str">
        <f t="shared" ref="AI71:AI73" si="234">AJ71&amp;$B$68</f>
        <v>2I</v>
      </c>
      <c r="AJ71" s="42">
        <v>2</v>
      </c>
      <c r="AK71" s="602" t="e" cm="1" vm="33">
        <f t="array" aca="1" ref="AK71" ca="1">Ver_flag_visit</f>
        <v>#VALUE!</v>
      </c>
      <c r="AL71" s="37" t="str">
        <f ca="1">IFERROR(INDEX($BD$6:$BD$53,MATCH(AI71,$BN$6:$BN$53,0)),"")</f>
        <v>France</v>
      </c>
      <c r="AM71" s="38">
        <f t="shared" ca="1" si="233"/>
        <v>6</v>
      </c>
      <c r="AN71" s="39">
        <f t="shared" ca="1" si="233"/>
        <v>3</v>
      </c>
      <c r="AO71" s="39">
        <f t="shared" ca="1" si="233"/>
        <v>2</v>
      </c>
      <c r="AP71" s="39">
        <f t="shared" ca="1" si="233"/>
        <v>0</v>
      </c>
      <c r="AQ71" s="39">
        <f t="shared" ca="1" si="233"/>
        <v>1</v>
      </c>
      <c r="AR71" s="39">
        <f t="shared" ca="1" si="233"/>
        <v>4</v>
      </c>
      <c r="AS71" s="39">
        <f t="shared" ca="1" si="233"/>
        <v>2</v>
      </c>
      <c r="AT71" s="43">
        <f t="shared" ca="1" si="233"/>
        <v>2</v>
      </c>
      <c r="AU71" s="330">
        <f ca="1">INDEX($DL$6:$DL$53,MATCH(AI71,$DP$6:$DP$53,0))</f>
        <v>1</v>
      </c>
      <c r="AV71" s="182" t="str">
        <f ca="1">INDEX($BD$6:$BD$53,MATCH(AI71,$BM$6:$BM$53,0))</f>
        <v>France</v>
      </c>
      <c r="AW71" s="210"/>
      <c r="AX71" s="171"/>
      <c r="AY71" s="203" t="str">
        <f ca="1">+A70</f>
        <v>Senegal</v>
      </c>
      <c r="AZ71" s="204"/>
      <c r="BA71" s="176"/>
      <c r="DN71" s="16"/>
    </row>
    <row r="72" spans="1:121" ht="15.95" customHeight="1">
      <c r="A72" s="16" t="str">
        <f ca="1">+Equipos!B37</f>
        <v>Norway</v>
      </c>
      <c r="B72" s="16"/>
      <c r="C72" s="16"/>
      <c r="D72" s="16" t="str">
        <f t="shared" si="217"/>
        <v>Local</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3"/>
      <c r="X72" s="24">
        <f ca="1">Horarios!C72</f>
        <v>46199.875</v>
      </c>
      <c r="Y72" s="25">
        <f ca="1">Horarios!C72</f>
        <v>46199.875</v>
      </c>
      <c r="Z72" s="26" t="str">
        <f>$Z$8</f>
        <v>R3</v>
      </c>
      <c r="AA72" s="27" t="str">
        <f ca="1">A72</f>
        <v>Norway</v>
      </c>
      <c r="AB72" s="49" t="e" cm="1" vm="36">
        <f t="array" aca="1" ref="AB72" ca="1">Ver_flag_local</f>
        <v>#VALUE!</v>
      </c>
      <c r="AC72" s="50">
        <v>1</v>
      </c>
      <c r="AD72" s="51">
        <v>0</v>
      </c>
      <c r="AE72" s="595" t="e" cm="1" vm="33">
        <f t="array" aca="1" ref="AE72" ca="1">Ver_flag_visit</f>
        <v>#VALUE!</v>
      </c>
      <c r="AF72" s="32" t="str">
        <f ca="1">A69</f>
        <v>France</v>
      </c>
      <c r="AG72" s="323">
        <f t="shared" si="230"/>
        <v>1</v>
      </c>
      <c r="AH72" s="195">
        <v>61</v>
      </c>
      <c r="AI72" s="181" t="str">
        <f t="shared" si="234"/>
        <v>3I</v>
      </c>
      <c r="AJ72" s="42">
        <v>3</v>
      </c>
      <c r="AK72" s="602" t="e" cm="1" vm="34">
        <f t="array" aca="1" ref="AK72" ca="1">Ver_flag_visit</f>
        <v>#VALUE!</v>
      </c>
      <c r="AL72" s="37" t="str">
        <f ca="1">IFERROR(INDEX($BD$6:$BD$53,MATCH(AI72,$BN$6:$BN$53,0)),"")</f>
        <v>Senegal</v>
      </c>
      <c r="AM72" s="38">
        <f t="shared" ca="1" si="233"/>
        <v>1</v>
      </c>
      <c r="AN72" s="39">
        <f t="shared" ca="1" si="233"/>
        <v>3</v>
      </c>
      <c r="AO72" s="39">
        <f t="shared" ca="1" si="233"/>
        <v>0</v>
      </c>
      <c r="AP72" s="39">
        <f t="shared" ca="1" si="233"/>
        <v>1</v>
      </c>
      <c r="AQ72" s="39">
        <f t="shared" ca="1" si="233"/>
        <v>2</v>
      </c>
      <c r="AR72" s="39">
        <f t="shared" ca="1" si="233"/>
        <v>2</v>
      </c>
      <c r="AS72" s="39">
        <f t="shared" ca="1" si="233"/>
        <v>5</v>
      </c>
      <c r="AT72" s="43">
        <f t="shared" ca="1" si="233"/>
        <v>-3</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Empate</v>
      </c>
      <c r="E73" s="16" t="str">
        <f t="shared" ca="1" si="218"/>
        <v>P.3 (2)</v>
      </c>
      <c r="F73" s="16" t="str">
        <f t="shared" ca="1" si="219"/>
        <v>P.3 (2)</v>
      </c>
      <c r="G73" s="16"/>
      <c r="H73" s="16" t="str">
        <f t="shared" ca="1" si="220"/>
        <v>P.3 (2)</v>
      </c>
      <c r="I73" s="16" t="str">
        <f t="shared" ca="1" si="221"/>
        <v>P.3 (2)</v>
      </c>
      <c r="J73" s="16"/>
      <c r="K73" s="16" t="str">
        <f t="shared" ca="1" si="222"/>
        <v>P.3 (2)</v>
      </c>
      <c r="L73" s="16" t="str">
        <f t="shared" ca="1" si="223"/>
        <v>P.3 (2)</v>
      </c>
      <c r="M73" s="16"/>
      <c r="N73" s="16" t="str">
        <f t="shared" ca="1" si="224"/>
        <v>P.3 (2)</v>
      </c>
      <c r="O73" s="16" t="str">
        <f t="shared" ca="1" si="225"/>
        <v>P.3 (2)</v>
      </c>
      <c r="P73" s="16"/>
      <c r="Q73" s="16" t="str">
        <f t="shared" ca="1" si="226"/>
        <v>P.3 (2)</v>
      </c>
      <c r="R73" s="16" t="str">
        <f t="shared" ca="1" si="227"/>
        <v>P.3 (2)</v>
      </c>
      <c r="S73" s="16"/>
      <c r="T73" s="16" t="str">
        <f t="shared" ca="1" si="228"/>
        <v>P.3 (2)</v>
      </c>
      <c r="U73" s="16" t="str">
        <f t="shared" ca="1" si="229"/>
        <v>P.3 (2)</v>
      </c>
      <c r="V73" s="17"/>
      <c r="W73" s="664"/>
      <c r="X73" s="28">
        <f ca="1">Horarios!C73</f>
        <v>46199.875</v>
      </c>
      <c r="Y73" s="29">
        <f ca="1">Horarios!C73</f>
        <v>46199.875</v>
      </c>
      <c r="Z73" s="30" t="str">
        <f>$Z$8</f>
        <v>R3</v>
      </c>
      <c r="AA73" s="31" t="str">
        <f ca="1">A70</f>
        <v>Senegal</v>
      </c>
      <c r="AB73" s="52" t="e" cm="1" vm="34">
        <f t="array" aca="1" ref="AB73" ca="1">Ver_flag_local</f>
        <v>#VALUE!</v>
      </c>
      <c r="AC73" s="53">
        <v>1</v>
      </c>
      <c r="AD73" s="54">
        <v>1</v>
      </c>
      <c r="AE73" s="596" t="e" cm="1" vm="35">
        <f t="array" aca="1" ref="AE73" ca="1">Ver_flag_visit</f>
        <v>#VALUE!</v>
      </c>
      <c r="AF73" s="33" t="str">
        <f ca="1">A71</f>
        <v>Iraq</v>
      </c>
      <c r="AG73" s="323">
        <f t="shared" si="230"/>
        <v>1</v>
      </c>
      <c r="AH73" s="195">
        <v>62</v>
      </c>
      <c r="AI73" s="181" t="str">
        <f t="shared" si="234"/>
        <v>4I</v>
      </c>
      <c r="AJ73" s="44">
        <v>4</v>
      </c>
      <c r="AK73" s="604" t="e" cm="1" vm="35">
        <f t="array" aca="1" ref="AK73" ca="1">Ver_flag_visit</f>
        <v>#VALUE!</v>
      </c>
      <c r="AL73" s="45" t="str">
        <f ca="1">IFERROR(INDEX($BD$6:$BD$53,MATCH(AI73,$BN$6:$BN$53,0)),"")</f>
        <v>Iraq</v>
      </c>
      <c r="AM73" s="46">
        <f t="shared" ca="1" si="233"/>
        <v>1</v>
      </c>
      <c r="AN73" s="47">
        <f t="shared" ca="1" si="233"/>
        <v>3</v>
      </c>
      <c r="AO73" s="47">
        <f t="shared" ca="1" si="233"/>
        <v>0</v>
      </c>
      <c r="AP73" s="47">
        <f t="shared" ca="1" si="233"/>
        <v>1</v>
      </c>
      <c r="AQ73" s="47">
        <f t="shared" ca="1" si="233"/>
        <v>2</v>
      </c>
      <c r="AR73" s="47">
        <f t="shared" ca="1" si="233"/>
        <v>1</v>
      </c>
      <c r="AS73" s="47">
        <f t="shared" ca="1" si="233"/>
        <v>6</v>
      </c>
      <c r="AT73" s="48">
        <f t="shared" ca="1" si="233"/>
        <v>-5</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9" t="s">
        <v>5</v>
      </c>
      <c r="X76" s="24">
        <f ca="1">Horarios!C76</f>
        <v>46190.125</v>
      </c>
      <c r="Y76" s="25">
        <f ca="1">Horarios!C76</f>
        <v>46190.125</v>
      </c>
      <c r="Z76" s="26" t="str">
        <f>$Z$4</f>
        <v>R1</v>
      </c>
      <c r="AA76" s="27" t="str">
        <f ca="1">A77</f>
        <v>Argentina</v>
      </c>
      <c r="AB76" s="49" t="e" cm="1" vm="37">
        <f t="array" aca="1" ref="AB76" ca="1">Ver_flag_local</f>
        <v>#VALUE!</v>
      </c>
      <c r="AC76" s="50">
        <v>2</v>
      </c>
      <c r="AD76" s="51">
        <v>0</v>
      </c>
      <c r="AE76" s="595" t="e" cm="1" vm="38">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Empate</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9"/>
      <c r="X77" s="24">
        <f ca="1">Horarios!C77</f>
        <v>46190.25</v>
      </c>
      <c r="Y77" s="25">
        <f ca="1">Horarios!C77</f>
        <v>46190.25</v>
      </c>
      <c r="Z77" s="26" t="str">
        <f>$Z$4</f>
        <v>R1</v>
      </c>
      <c r="AA77" s="27" t="str">
        <f ca="1">A79</f>
        <v>Austria</v>
      </c>
      <c r="AB77" s="49" t="e" cm="1" vm="39">
        <f t="array" aca="1" ref="AB77" ca="1">Ver_flag_local</f>
        <v>#VALUE!</v>
      </c>
      <c r="AC77" s="50">
        <v>0</v>
      </c>
      <c r="AD77" s="51">
        <v>0</v>
      </c>
      <c r="AE77" s="595" t="e" cm="1" vm="40">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7">
        <f t="array" aca="1" ref="AB78" ca="1">Ver_flag_local</f>
        <v>#VALUE!</v>
      </c>
      <c r="AC78" s="50">
        <v>3</v>
      </c>
      <c r="AD78" s="51">
        <v>0</v>
      </c>
      <c r="AE78" s="595" t="e" cm="1" vm="39">
        <f t="array" aca="1" ref="AE78" ca="1">Ver_flag_visit</f>
        <v>#VALUE!</v>
      </c>
      <c r="AF78" s="32" t="str">
        <f ca="1">A79</f>
        <v>Austria</v>
      </c>
      <c r="AG78" s="323">
        <f t="shared" si="248"/>
        <v>1</v>
      </c>
      <c r="AH78" s="195">
        <v>43</v>
      </c>
      <c r="AI78" s="181" t="str">
        <f>AJ78&amp;$B$76</f>
        <v>1J</v>
      </c>
      <c r="AJ78" s="40">
        <v>1</v>
      </c>
      <c r="AK78" s="601" t="e" cm="1" vm="37">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9</v>
      </c>
      <c r="AS78" s="36">
        <f t="shared" ca="1" si="251"/>
        <v>0</v>
      </c>
      <c r="AT78" s="41">
        <f t="shared" ca="1" si="251"/>
        <v>9</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9"/>
      <c r="X79" s="24">
        <f ca="1">Horarios!C79</f>
        <v>46196.208333333336</v>
      </c>
      <c r="Y79" s="25">
        <f ca="1">Horarios!C79</f>
        <v>46196.208333333336</v>
      </c>
      <c r="Z79" s="26" t="str">
        <f>$Z$6</f>
        <v>R2</v>
      </c>
      <c r="AA79" s="27" t="str">
        <f ca="1">A80</f>
        <v>Jordan</v>
      </c>
      <c r="AB79" s="49" t="e" cm="1" vm="40">
        <f t="array" aca="1" ref="AB79" ca="1">Ver_flag_local</f>
        <v>#VALUE!</v>
      </c>
      <c r="AC79" s="50">
        <v>1</v>
      </c>
      <c r="AD79" s="51">
        <v>2</v>
      </c>
      <c r="AE79" s="595" t="e" cm="1" vm="38">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1</v>
      </c>
      <c r="AS79" s="39">
        <f t="shared" ca="1" si="251"/>
        <v>3</v>
      </c>
      <c r="AT79" s="43">
        <f t="shared" ca="1" si="251"/>
        <v>-2</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9"/>
      <c r="X80" s="24">
        <f ca="1">Horarios!C80</f>
        <v>46201.166666666664</v>
      </c>
      <c r="Y80" s="25">
        <f ca="1">Horarios!C80</f>
        <v>46201.166666666664</v>
      </c>
      <c r="Z80" s="26" t="str">
        <f>$Z$8</f>
        <v>R3</v>
      </c>
      <c r="AA80" s="27" t="str">
        <f ca="1">A78</f>
        <v>Algeria</v>
      </c>
      <c r="AB80" s="49" t="e" cm="1" vm="38">
        <f t="array" aca="1" ref="AB80" ca="1">Ver_flag_local</f>
        <v>#VALUE!</v>
      </c>
      <c r="AC80" s="50">
        <v>0</v>
      </c>
      <c r="AD80" s="51">
        <v>1</v>
      </c>
      <c r="AE80" s="595" t="e" cm="1" vm="39">
        <f t="array" aca="1" ref="AE80" ca="1">Ver_flag_visit</f>
        <v>#VALUE!</v>
      </c>
      <c r="AF80" s="32" t="str">
        <f ca="1">A79</f>
        <v>Austria</v>
      </c>
      <c r="AG80" s="323">
        <f t="shared" si="248"/>
        <v>1</v>
      </c>
      <c r="AH80" s="195">
        <v>69</v>
      </c>
      <c r="AI80" s="181" t="str">
        <f t="shared" si="252"/>
        <v>3J</v>
      </c>
      <c r="AJ80" s="42">
        <v>3</v>
      </c>
      <c r="AK80" s="602" t="e" cm="1" vm="38">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2</v>
      </c>
      <c r="AS80" s="39">
        <f t="shared" ca="1" si="251"/>
        <v>4</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0">
        <f t="array" aca="1" ref="AB81" ca="1">Ver_flag_local</f>
        <v>#VALUE!</v>
      </c>
      <c r="AC81" s="53">
        <v>0</v>
      </c>
      <c r="AD81" s="54">
        <v>4</v>
      </c>
      <c r="AE81" s="596" t="e" cm="1" vm="37">
        <f t="array" aca="1" ref="AE81" ca="1">Ver_flag_visit</f>
        <v>#VALUE!</v>
      </c>
      <c r="AF81" s="33" t="str">
        <f ca="1">A77</f>
        <v>Argentina</v>
      </c>
      <c r="AG81" s="323">
        <f t="shared" si="248"/>
        <v>1</v>
      </c>
      <c r="AH81" s="195">
        <v>70</v>
      </c>
      <c r="AI81" s="181" t="str">
        <f t="shared" si="252"/>
        <v>4J</v>
      </c>
      <c r="AJ81" s="44">
        <v>4</v>
      </c>
      <c r="AK81" s="604" t="e" cm="1" vm="40">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1</v>
      </c>
      <c r="AS81" s="47">
        <f t="shared" ca="1" si="251"/>
        <v>6</v>
      </c>
      <c r="AT81" s="48">
        <f t="shared" ca="1" si="251"/>
        <v>-5</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1">
        <f t="array" aca="1" ref="AB84" ca="1">Ver_flag_local</f>
        <v>#VALUE!</v>
      </c>
      <c r="AC84" s="50">
        <v>2</v>
      </c>
      <c r="AD84" s="51">
        <v>0</v>
      </c>
      <c r="AE84" s="595" t="e" cm="1" vm="42">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Empate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65"/>
      <c r="X85" s="24">
        <f ca="1">Horarios!C85</f>
        <v>46191.166666666664</v>
      </c>
      <c r="Y85" s="25">
        <f ca="1">Horarios!C85</f>
        <v>46191.166666666664</v>
      </c>
      <c r="Z85" s="26" t="str">
        <f>$Z$4</f>
        <v>R1</v>
      </c>
      <c r="AA85" s="27" t="str">
        <f ca="1">A87</f>
        <v>Uzbekistan</v>
      </c>
      <c r="AB85" s="49" t="e" cm="1" vm="43">
        <f t="array" aca="1" ref="AB85" ca="1">Ver_flag_local</f>
        <v>#VALUE!</v>
      </c>
      <c r="AC85" s="50">
        <v>2</v>
      </c>
      <c r="AD85" s="51">
        <v>2</v>
      </c>
      <c r="AE85" s="595" t="e" cm="1" vm="44">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65"/>
      <c r="X86" s="24">
        <f ca="1">Horarios!C86</f>
        <v>46196.791666666664</v>
      </c>
      <c r="Y86" s="25">
        <f ca="1">Horarios!C86</f>
        <v>46196.791666666664</v>
      </c>
      <c r="Z86" s="26" t="str">
        <f>$Z$6</f>
        <v>R2</v>
      </c>
      <c r="AA86" s="27" t="str">
        <f ca="1">A85</f>
        <v>Portugal</v>
      </c>
      <c r="AB86" s="49" t="e" cm="1" vm="41">
        <f t="array" aca="1" ref="AB86" ca="1">Ver_flag_local</f>
        <v>#VALUE!</v>
      </c>
      <c r="AC86" s="50">
        <v>2</v>
      </c>
      <c r="AD86" s="51">
        <v>0</v>
      </c>
      <c r="AE86" s="595" t="e" cm="1" vm="43">
        <f t="array" aca="1" ref="AE86" ca="1">Ver_flag_visit</f>
        <v>#VALUE!</v>
      </c>
      <c r="AF86" s="32" t="str">
        <f ca="1">A87</f>
        <v>Uzbekistan</v>
      </c>
      <c r="AG86" s="323">
        <f t="shared" si="266"/>
        <v>1</v>
      </c>
      <c r="AH86" s="195">
        <v>47</v>
      </c>
      <c r="AI86" s="181" t="str">
        <f>AJ86&amp;$B$84</f>
        <v>1K</v>
      </c>
      <c r="AJ86" s="40">
        <v>1</v>
      </c>
      <c r="AK86" s="601" t="e" cm="1" vm="41">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2</v>
      </c>
      <c r="AT86" s="41">
        <f t="shared" ca="1" si="269"/>
        <v>4</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Empate</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65"/>
      <c r="X87" s="24">
        <f ca="1">Horarios!C87</f>
        <v>46197.166666666664</v>
      </c>
      <c r="Y87" s="25">
        <f ca="1">Horarios!C87</f>
        <v>46197.166666666664</v>
      </c>
      <c r="Z87" s="26" t="str">
        <f>$Z$6</f>
        <v>R2</v>
      </c>
      <c r="AA87" s="27" t="str">
        <f ca="1">A88</f>
        <v>Colombia</v>
      </c>
      <c r="AB87" s="49" t="e" cm="1" vm="44">
        <f t="array" aca="1" ref="AB87" ca="1">Ver_flag_local</f>
        <v>#VALUE!</v>
      </c>
      <c r="AC87" s="50">
        <v>3</v>
      </c>
      <c r="AD87" s="51">
        <v>3</v>
      </c>
      <c r="AE87" s="595" t="e" cm="1" vm="42">
        <f t="array" aca="1" ref="AE87" ca="1">Ver_flag_visit</f>
        <v>#VALUE!</v>
      </c>
      <c r="AF87" s="32" t="str">
        <f ca="1">A86</f>
        <v>DR Congo</v>
      </c>
      <c r="AG87" s="323">
        <f t="shared" si="266"/>
        <v>1</v>
      </c>
      <c r="AH87" s="195">
        <v>48</v>
      </c>
      <c r="AI87" s="181" t="str">
        <f t="shared" ref="AI87:AI89" si="270">AJ87&amp;$B$84</f>
        <v>2K</v>
      </c>
      <c r="AJ87" s="42">
        <v>2</v>
      </c>
      <c r="AK87" s="602" t="e" cm="1" vm="44">
        <f t="array" aca="1" ref="AK87" ca="1">Ver_flag_visit</f>
        <v>#VALUE!</v>
      </c>
      <c r="AL87" s="37" t="str">
        <f ca="1">IFERROR(INDEX($BD$6:$BD$53,MATCH(AI87,$BN$6:$BN$53,0)),"")</f>
        <v>Colombia</v>
      </c>
      <c r="AM87" s="38">
        <f t="shared" ca="1" si="269"/>
        <v>3</v>
      </c>
      <c r="AN87" s="39">
        <f t="shared" ca="1" si="269"/>
        <v>3</v>
      </c>
      <c r="AO87" s="39">
        <f t="shared" ca="1" si="269"/>
        <v>0</v>
      </c>
      <c r="AP87" s="39">
        <f t="shared" ca="1" si="269"/>
        <v>3</v>
      </c>
      <c r="AQ87" s="39">
        <f t="shared" ca="1" si="269"/>
        <v>0</v>
      </c>
      <c r="AR87" s="39">
        <f t="shared" ca="1" si="269"/>
        <v>7</v>
      </c>
      <c r="AS87" s="39">
        <f t="shared" ca="1" si="269"/>
        <v>7</v>
      </c>
      <c r="AT87" s="43">
        <f t="shared" ca="1" si="269"/>
        <v>0</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4">
        <f t="array" aca="1" ref="AB88" ca="1">Ver_flag_local</f>
        <v>#VALUE!</v>
      </c>
      <c r="AC88" s="50">
        <v>2</v>
      </c>
      <c r="AD88" s="51">
        <v>2</v>
      </c>
      <c r="AE88" s="595" t="e" cm="1" vm="41">
        <f t="array" aca="1" ref="AE88" ca="1">Ver_flag_visit</f>
        <v>#VALUE!</v>
      </c>
      <c r="AF88" s="32" t="str">
        <f ca="1">A85</f>
        <v>Portugal</v>
      </c>
      <c r="AG88" s="323">
        <f t="shared" si="266"/>
        <v>1</v>
      </c>
      <c r="AH88" s="195">
        <v>71</v>
      </c>
      <c r="AI88" s="181" t="str">
        <f t="shared" si="270"/>
        <v>3K</v>
      </c>
      <c r="AJ88" s="42">
        <v>3</v>
      </c>
      <c r="AK88" s="602" t="e" cm="1" vm="42">
        <f t="array" aca="1" ref="AK88" ca="1">Ver_flag_visit</f>
        <v>#VALUE!</v>
      </c>
      <c r="AL88" s="37" t="str">
        <f ca="1">IFERROR(INDEX($BD$6:$BD$53,MATCH(AI88,$BN$6:$BN$53,0)),"")</f>
        <v>DR Congo</v>
      </c>
      <c r="AM88" s="38">
        <f t="shared" ca="1" si="269"/>
        <v>2</v>
      </c>
      <c r="AN88" s="39">
        <f t="shared" ca="1" si="269"/>
        <v>3</v>
      </c>
      <c r="AO88" s="39">
        <f t="shared" ca="1" si="269"/>
        <v>0</v>
      </c>
      <c r="AP88" s="39">
        <f t="shared" ca="1" si="269"/>
        <v>2</v>
      </c>
      <c r="AQ88" s="39">
        <f t="shared" ca="1" si="269"/>
        <v>1</v>
      </c>
      <c r="AR88" s="39">
        <f t="shared" ca="1" si="269"/>
        <v>3</v>
      </c>
      <c r="AS88" s="39">
        <f t="shared" ca="1" si="269"/>
        <v>5</v>
      </c>
      <c r="AT88" s="43">
        <f t="shared" ca="1" si="269"/>
        <v>-2</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2">
        <f t="array" aca="1" ref="AB89" ca="1">Ver_flag_local</f>
        <v>#VALUE!</v>
      </c>
      <c r="AC89" s="53">
        <v>0</v>
      </c>
      <c r="AD89" s="54">
        <v>0</v>
      </c>
      <c r="AE89" s="596" t="e" cm="1" vm="43">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Uzbekistan</v>
      </c>
      <c r="AM89" s="46">
        <f t="shared" ca="1" si="269"/>
        <v>2</v>
      </c>
      <c r="AN89" s="47">
        <f t="shared" ca="1" si="269"/>
        <v>3</v>
      </c>
      <c r="AO89" s="47">
        <f t="shared" ca="1" si="269"/>
        <v>0</v>
      </c>
      <c r="AP89" s="47">
        <f t="shared" ca="1" si="269"/>
        <v>2</v>
      </c>
      <c r="AQ89" s="47">
        <f t="shared" ca="1" si="269"/>
        <v>1</v>
      </c>
      <c r="AR89" s="47">
        <f t="shared" ca="1" si="269"/>
        <v>2</v>
      </c>
      <c r="AS89" s="47">
        <f t="shared" ca="1" si="269"/>
        <v>4</v>
      </c>
      <c r="AT89" s="48">
        <f t="shared" ca="1" si="269"/>
        <v>-2</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Empate</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5">
        <f t="array" aca="1" ref="AB92" ca="1">Ver_flag_local</f>
        <v>#VALUE!</v>
      </c>
      <c r="AC92" s="50">
        <v>1</v>
      </c>
      <c r="AD92" s="51">
        <v>1</v>
      </c>
      <c r="AE92" s="595" t="e" cm="1" vm="46">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7">
        <f t="array" aca="1" ref="AB93" ca="1">Ver_flag_local</f>
        <v>#VALUE!</v>
      </c>
      <c r="AC93" s="50">
        <v>2</v>
      </c>
      <c r="AD93" s="51">
        <v>0</v>
      </c>
      <c r="AE93" s="595" t="e" cm="1" vm="48">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5">
        <f t="array" aca="1" ref="AB94" ca="1">Ver_flag_local</f>
        <v>#VALUE!</v>
      </c>
      <c r="AC94" s="50">
        <v>3</v>
      </c>
      <c r="AD94" s="51">
        <v>1</v>
      </c>
      <c r="AE94" s="595" t="e" cm="1" vm="47">
        <f t="array" aca="1" ref="AE94" ca="1">Ver_flag_visit</f>
        <v>#VALUE!</v>
      </c>
      <c r="AF94" s="32" t="str">
        <f ca="1">A95</f>
        <v>Ghana</v>
      </c>
      <c r="AG94" s="323">
        <f t="shared" si="284"/>
        <v>1</v>
      </c>
      <c r="AH94" s="195">
        <v>45</v>
      </c>
      <c r="AI94" s="181" t="str">
        <f>AJ94&amp;$B$92</f>
        <v>1L</v>
      </c>
      <c r="AJ94" s="40">
        <v>1</v>
      </c>
      <c r="AK94" s="601" t="e" cm="1" vm="45">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5</v>
      </c>
      <c r="AS94" s="36">
        <f t="shared" ca="1" si="287"/>
        <v>2</v>
      </c>
      <c r="AT94" s="41">
        <f t="shared" ca="1" si="287"/>
        <v>3</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8">
        <f t="array" aca="1" ref="AB95" ca="1">Ver_flag_local</f>
        <v>#VALUE!</v>
      </c>
      <c r="AC95" s="50">
        <v>0</v>
      </c>
      <c r="AD95" s="51">
        <v>2</v>
      </c>
      <c r="AE95" s="595" t="e" cm="1" vm="46">
        <f t="array" aca="1" ref="AE95" ca="1">Ver_flag_visit</f>
        <v>#VALUE!</v>
      </c>
      <c r="AF95" s="32" t="str">
        <f ca="1">A94</f>
        <v>Croatia</v>
      </c>
      <c r="AG95" s="323">
        <f t="shared" si="284"/>
        <v>1</v>
      </c>
      <c r="AH95" s="195">
        <v>46</v>
      </c>
      <c r="AI95" s="181" t="str">
        <f t="shared" ref="AI95:AI97" si="288">AJ95&amp;$B$92</f>
        <v>2L</v>
      </c>
      <c r="AJ95" s="42">
        <v>2</v>
      </c>
      <c r="AK95" s="602" t="e" cm="1" vm="46">
        <f t="array" aca="1" ref="AK95" ca="1">Ver_flag_visit</f>
        <v>#VALUE!</v>
      </c>
      <c r="AL95" s="37" t="str">
        <f ca="1">IFERROR(INDEX($BD$6:$BD$53,MATCH(AI95,$BN$6:$BN$53,0)),"")</f>
        <v>Croatia</v>
      </c>
      <c r="AM95" s="38">
        <f t="shared" ca="1" si="287"/>
        <v>5</v>
      </c>
      <c r="AN95" s="39">
        <f t="shared" ca="1" si="287"/>
        <v>3</v>
      </c>
      <c r="AO95" s="39">
        <f t="shared" ca="1" si="287"/>
        <v>1</v>
      </c>
      <c r="AP95" s="39">
        <f t="shared" ca="1" si="287"/>
        <v>2</v>
      </c>
      <c r="AQ95" s="39">
        <f t="shared" ca="1" si="287"/>
        <v>0</v>
      </c>
      <c r="AR95" s="39">
        <f t="shared" ca="1" si="287"/>
        <v>4</v>
      </c>
      <c r="AS95" s="39">
        <f t="shared" ca="1" si="287"/>
        <v>2</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8">
        <f t="array" aca="1" ref="AB96" ca="1">Ver_flag_local</f>
        <v>#VALUE!</v>
      </c>
      <c r="AC96" s="50">
        <v>0</v>
      </c>
      <c r="AD96" s="51">
        <v>1</v>
      </c>
      <c r="AE96" s="595" t="e" cm="1" vm="45">
        <f t="array" aca="1" ref="AE96" ca="1">Ver_flag_visit</f>
        <v>#VALUE!</v>
      </c>
      <c r="AF96" s="32" t="str">
        <f ca="1">A93</f>
        <v>England</v>
      </c>
      <c r="AG96" s="323">
        <f t="shared" si="284"/>
        <v>1</v>
      </c>
      <c r="AH96" s="195">
        <v>67</v>
      </c>
      <c r="AI96" s="181" t="str">
        <f t="shared" si="288"/>
        <v>3L</v>
      </c>
      <c r="AJ96" s="42">
        <v>3</v>
      </c>
      <c r="AK96" s="602" t="e" cm="1" vm="47">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4</v>
      </c>
      <c r="AS96" s="39">
        <f t="shared" ca="1" si="287"/>
        <v>4</v>
      </c>
      <c r="AT96" s="43">
        <f t="shared" ca="1" si="287"/>
        <v>0</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Empate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6">
        <f t="array" aca="1" ref="AB97" ca="1">Ver_flag_local</f>
        <v>#VALUE!</v>
      </c>
      <c r="AC97" s="53">
        <v>1</v>
      </c>
      <c r="AD97" s="54">
        <v>1</v>
      </c>
      <c r="AE97" s="596" t="e" cm="1" vm="47">
        <f t="array" aca="1" ref="AE97" ca="1">Ver_flag_visit</f>
        <v>#VALUE!</v>
      </c>
      <c r="AF97" s="33" t="str">
        <f ca="1">A95</f>
        <v>Ghana</v>
      </c>
      <c r="AG97" s="323">
        <f t="shared" si="284"/>
        <v>1</v>
      </c>
      <c r="AH97" s="195">
        <v>68</v>
      </c>
      <c r="AI97" s="181" t="str">
        <f t="shared" si="288"/>
        <v>4L</v>
      </c>
      <c r="AJ97" s="44">
        <v>4</v>
      </c>
      <c r="AK97" s="604" t="e" cm="1" vm="48">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5</v>
      </c>
      <c r="AT97" s="48">
        <f t="shared" ca="1" si="287"/>
        <v>-5</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Mexico</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Mexico</v>
      </c>
      <c r="AB101" s="89">
        <v>4</v>
      </c>
      <c r="AC101" s="51">
        <v>2</v>
      </c>
      <c r="AD101" s="51">
        <v>2</v>
      </c>
      <c r="AE101" s="90">
        <v>3</v>
      </c>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xml:space="preserve">Best 3-placed groups: </v>
      </c>
      <c r="AZ101" s="336" t="str">
        <f ca="1">+IF(OR($H$113&gt;=48,$AJ$99=144),BI112,"")</f>
        <v>ACDEGHJL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1</v>
      </c>
      <c r="AD102" s="92">
        <v>0</v>
      </c>
      <c r="AE102" s="89"/>
      <c r="AF102" s="91" t="str">
        <f t="shared" ca="1" si="293"/>
        <v>Japan</v>
      </c>
      <c r="AG102" s="327">
        <f t="shared" ca="1" si="294"/>
        <v>1</v>
      </c>
      <c r="AH102" s="195">
        <v>76</v>
      </c>
      <c r="AI102" s="182">
        <v>1</v>
      </c>
      <c r="AJ102" s="80">
        <v>1</v>
      </c>
      <c r="AK102" s="605" t="e" cm="1" vm="47">
        <f t="array" aca="1" ref="AK102" ca="1">Ver_flag_visit</f>
        <v>#VALUE!</v>
      </c>
      <c r="AL102" s="81" t="str">
        <f t="shared" ref="AL102:AL113" ca="1" si="297">+IF($H$113&gt;=48,INDEX($BD$58:$BD$69,MATCH(AI102,$BN$58:$BN$69,0)),BB58)</f>
        <v>Ghana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4</v>
      </c>
      <c r="AT102" s="84">
        <f t="shared" ca="1" si="298"/>
        <v>0</v>
      </c>
      <c r="AU102" s="330">
        <f t="shared" ref="AU102:AU113" ca="1" si="299">IF($H$113=144,INDEX($DL$58:$DL$69,MATCH(AI102,$DP$58:$DP$69,0)),"")</f>
        <v>1</v>
      </c>
      <c r="AV102" s="182" t="str">
        <f t="shared" ref="AV102:AV113" ca="1" si="300">INDEX($BD$58:$BD$69,MATCH(AI102,$BM$58:$BM$69,0))</f>
        <v>Ghana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Scotland</v>
      </c>
      <c r="AG103" s="327">
        <f t="shared" ca="1" si="294"/>
        <v>1</v>
      </c>
      <c r="AH103" s="195">
        <v>74</v>
      </c>
      <c r="AI103" s="182">
        <v>2</v>
      </c>
      <c r="AJ103" s="42">
        <v>2</v>
      </c>
      <c r="AK103" s="602" t="e" cm="1" vm="27">
        <f t="array" aca="1" ref="AK103" ca="1">Ver_flag_visit</f>
        <v>#VALUE!</v>
      </c>
      <c r="AL103" s="85" t="str">
        <f t="shared" ca="1" si="297"/>
        <v>Iran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1</v>
      </c>
      <c r="AV103" s="182" t="str">
        <f t="shared" ca="1" si="300"/>
        <v>Iran</v>
      </c>
      <c r="AW103" s="215"/>
      <c r="AX103" s="170"/>
      <c r="AY103" s="276"/>
      <c r="AZ103" s="279" t="str">
        <f t="shared" ref="AZ103:AZ110" ca="1" si="303">+IF(OR($H$113&gt;=48,$AJ$99=144),BF117&amp;" - "&amp;BG117,"")</f>
        <v>1A - 3H</v>
      </c>
      <c r="BA103" s="176"/>
      <c r="BF103" t="str">
        <f t="shared" ref="BF103:BF110" ca="1" si="304">IFERROR(INDEX($BC$6:$BC$53,MATCH(AL102,$BD$6:$BD$53,0)),"")</f>
        <v>L</v>
      </c>
      <c r="BG103">
        <f t="shared" ref="BG103:BG110" ca="1" si="305">COUNTIF($BF$103:$BF$110,"&lt;="&amp;BF103)</f>
        <v>8</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1</v>
      </c>
      <c r="AD104" s="92">
        <v>0</v>
      </c>
      <c r="AE104" s="89"/>
      <c r="AF104" s="91" t="str">
        <f t="shared" ca="1" si="293"/>
        <v>Morocco</v>
      </c>
      <c r="AG104" s="327">
        <f t="shared" ca="1" si="294"/>
        <v>1</v>
      </c>
      <c r="AH104" s="195">
        <v>75</v>
      </c>
      <c r="AI104" s="182">
        <v>3</v>
      </c>
      <c r="AJ104" s="42">
        <v>3</v>
      </c>
      <c r="AK104" s="602" t="e" cm="1" vm="13">
        <f t="array" aca="1" ref="AK104" ca="1">Ver_flag_visit</f>
        <v>#VALUE!</v>
      </c>
      <c r="AL104" s="85" t="str">
        <f t="shared" ca="1" si="297"/>
        <v>United States</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4</v>
      </c>
      <c r="AT104" s="87">
        <f t="shared" ca="1" si="307"/>
        <v>-1</v>
      </c>
      <c r="AU104" s="330">
        <f t="shared" ca="1" si="299"/>
        <v>1</v>
      </c>
      <c r="AV104" s="182" t="str">
        <f t="shared" ca="1" si="300"/>
        <v>United States</v>
      </c>
      <c r="AW104" s="215"/>
      <c r="AX104" s="170"/>
      <c r="AY104" s="276"/>
      <c r="AZ104" s="279" t="str">
        <f t="shared" ca="1" si="303"/>
        <v>1B - 3G</v>
      </c>
      <c r="BA104" s="176"/>
      <c r="BF104" t="str">
        <f t="shared" ca="1" si="304"/>
        <v>G</v>
      </c>
      <c r="BG104">
        <f t="shared" ca="1" si="305"/>
        <v>5</v>
      </c>
      <c r="BI104">
        <v>2</v>
      </c>
      <c r="BJ104" t="str">
        <f t="shared" ca="1" si="306"/>
        <v>C</v>
      </c>
    </row>
    <row r="105" spans="1:62" ht="15.95" customHeight="1">
      <c r="A105" s="16" t="s">
        <v>685</v>
      </c>
      <c r="B105" s="16" t="s">
        <v>735</v>
      </c>
      <c r="C105" s="16"/>
      <c r="D105" s="16" t="str">
        <f t="shared" ca="1" si="289"/>
        <v>France</v>
      </c>
      <c r="E105" s="16" t="s">
        <v>448</v>
      </c>
      <c r="F105" s="16" t="s">
        <v>733</v>
      </c>
      <c r="G105" s="16" t="s">
        <v>3</v>
      </c>
      <c r="H105" s="16">
        <f t="shared" ca="1" si="290"/>
        <v>12</v>
      </c>
      <c r="I105" s="16"/>
      <c r="J105" s="16">
        <v>77</v>
      </c>
      <c r="K105" s="16">
        <v>46203.75</v>
      </c>
      <c r="L105" s="16" t="s">
        <v>701</v>
      </c>
      <c r="M105" s="16" t="str">
        <f t="shared" ca="1" si="291"/>
        <v>Norway</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United States</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c r="AC105" s="92">
        <v>0</v>
      </c>
      <c r="AD105" s="92">
        <v>3</v>
      </c>
      <c r="AE105" s="89"/>
      <c r="AF105" s="91" t="str">
        <f t="shared" ca="1" si="293"/>
        <v>France</v>
      </c>
      <c r="AG105" s="327">
        <f t="shared" ca="1" si="294"/>
        <v>1</v>
      </c>
      <c r="AH105" s="195">
        <v>78</v>
      </c>
      <c r="AI105" s="182">
        <v>4</v>
      </c>
      <c r="AJ105" s="42">
        <v>4</v>
      </c>
      <c r="AK105" s="602" t="e" cm="1" vm="12">
        <f t="array" aca="1" ref="AK105" ca="1">Ver_flag_visit</f>
        <v>#VALUE!</v>
      </c>
      <c r="AL105" s="85" t="str">
        <f t="shared" ca="1" si="297"/>
        <v>Scotland</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2</v>
      </c>
      <c r="AS105" s="86">
        <f t="shared" ca="1" si="308"/>
        <v>3</v>
      </c>
      <c r="AT105" s="87">
        <f t="shared" ca="1" si="308"/>
        <v>-1</v>
      </c>
      <c r="AU105" s="330">
        <f t="shared" ca="1" si="299"/>
        <v>1</v>
      </c>
      <c r="AV105" s="182" t="str">
        <f t="shared" ca="1" si="300"/>
        <v>Scotland</v>
      </c>
      <c r="AW105" s="215"/>
      <c r="AX105" s="170"/>
      <c r="AY105" s="276"/>
      <c r="AZ105" s="279" t="str">
        <f t="shared" ca="1" si="303"/>
        <v>1D - 3J</v>
      </c>
      <c r="BA105" s="176"/>
      <c r="BF105" t="str">
        <f t="shared" ca="1" si="304"/>
        <v>D</v>
      </c>
      <c r="BG105">
        <f t="shared" ca="1" si="305"/>
        <v>3</v>
      </c>
      <c r="BI105">
        <v>3</v>
      </c>
      <c r="BJ105" t="str">
        <f t="shared" ca="1" si="306"/>
        <v>D</v>
      </c>
    </row>
    <row r="106" spans="1:62" ht="15.95" customHeight="1">
      <c r="A106" s="16" t="s">
        <v>674</v>
      </c>
      <c r="B106" s="16" t="s">
        <v>686</v>
      </c>
      <c r="C106" s="16"/>
      <c r="D106" s="16" t="str">
        <f t="shared" ca="1" si="289"/>
        <v>Norway</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France</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Norway</v>
      </c>
      <c r="AB106" s="89"/>
      <c r="AC106" s="92">
        <v>2</v>
      </c>
      <c r="AD106" s="92">
        <v>0</v>
      </c>
      <c r="AE106" s="89"/>
      <c r="AF106" s="91" t="str">
        <f t="shared" ca="1" si="293"/>
        <v>United States</v>
      </c>
      <c r="AG106" s="327">
        <f t="shared" ca="1" si="294"/>
        <v>1</v>
      </c>
      <c r="AH106" s="195">
        <v>77</v>
      </c>
      <c r="AI106" s="182">
        <v>5</v>
      </c>
      <c r="AJ106" s="42">
        <v>5</v>
      </c>
      <c r="AK106" s="602" t="e" cm="1" vm="38">
        <f t="array" aca="1" ref="AK106" ca="1">Ver_flag_visit</f>
        <v>#VALUE!</v>
      </c>
      <c r="AL106" s="85" t="str">
        <f t="shared" ca="1" si="297"/>
        <v>Algeria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2</v>
      </c>
      <c r="AS106" s="86">
        <f t="shared" ca="1" si="309"/>
        <v>4</v>
      </c>
      <c r="AT106" s="87">
        <f t="shared" ca="1" si="309"/>
        <v>-2</v>
      </c>
      <c r="AU106" s="330">
        <f t="shared" ca="1" si="299"/>
        <v>1</v>
      </c>
      <c r="AV106" s="182" t="str">
        <f t="shared" ca="1" si="300"/>
        <v>Algeria</v>
      </c>
      <c r="AW106" s="215"/>
      <c r="AX106" s="170"/>
      <c r="AY106" s="276"/>
      <c r="AZ106" s="279" t="str">
        <f t="shared" ca="1" si="303"/>
        <v>1E - 3C</v>
      </c>
      <c r="BA106" s="176"/>
      <c r="BF106" t="str">
        <f t="shared" ca="1" si="304"/>
        <v>C</v>
      </c>
      <c r="BG106">
        <f t="shared" ca="1" si="305"/>
        <v>2</v>
      </c>
      <c r="BI106">
        <v>4</v>
      </c>
      <c r="BJ106" t="str">
        <f t="shared" ca="1" si="306"/>
        <v>E</v>
      </c>
    </row>
    <row r="107" spans="1:62" ht="15.95" customHeight="1">
      <c r="A107" s="16" t="s">
        <v>657</v>
      </c>
      <c r="B107" s="16" t="s">
        <v>736</v>
      </c>
      <c r="C107" s="16"/>
      <c r="D107" s="16" t="str">
        <f t="shared" ca="1" si="289"/>
        <v>South Korea</v>
      </c>
      <c r="E107" s="16" t="s">
        <v>0</v>
      </c>
      <c r="F107" s="16" t="s">
        <v>733</v>
      </c>
      <c r="G107" s="16" t="s">
        <v>6</v>
      </c>
      <c r="H107" s="16">
        <f t="shared" ca="1" si="290"/>
        <v>12</v>
      </c>
      <c r="I107" s="16"/>
      <c r="J107" s="16">
        <v>79</v>
      </c>
      <c r="K107" s="16">
        <v>46203.75</v>
      </c>
      <c r="L107" s="16" t="s">
        <v>703</v>
      </c>
      <c r="M107" s="16" t="str">
        <f t="shared" ca="1" si="291"/>
        <v>South Korea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Cape Verde</v>
      </c>
      <c r="O107" s="16"/>
      <c r="P107" s="16"/>
      <c r="Q107" s="16"/>
      <c r="R107" s="16"/>
      <c r="S107" s="16"/>
      <c r="T107" s="16"/>
      <c r="U107" s="16"/>
      <c r="V107" s="17"/>
      <c r="W107" s="667"/>
      <c r="X107" s="24">
        <f ca="1">Horarios!C107</f>
        <v>46204.125</v>
      </c>
      <c r="Y107" s="25">
        <f ca="1">Horarios!C107</f>
        <v>46204.125</v>
      </c>
      <c r="Z107" s="280">
        <f t="shared" si="296"/>
        <v>79</v>
      </c>
      <c r="AA107" s="88" t="str">
        <f t="shared" ca="1" si="292"/>
        <v>South Korea</v>
      </c>
      <c r="AB107" s="89"/>
      <c r="AC107" s="92">
        <v>2</v>
      </c>
      <c r="AD107" s="92">
        <v>0</v>
      </c>
      <c r="AE107" s="89"/>
      <c r="AF107" s="91" t="str">
        <f t="shared" ca="1" si="293"/>
        <v>Cape Verde</v>
      </c>
      <c r="AG107" s="327">
        <f t="shared" ca="1" si="294"/>
        <v>1</v>
      </c>
      <c r="AH107" s="195">
        <v>79</v>
      </c>
      <c r="AI107" s="182">
        <v>6</v>
      </c>
      <c r="AJ107" s="42">
        <v>6</v>
      </c>
      <c r="AK107" s="602" t="e" cm="1" vm="30">
        <f t="array" aca="1" ref="AK107" ca="1">Ver_flag_visit</f>
        <v>#VALUE!</v>
      </c>
      <c r="AL107" s="85" t="str">
        <f t="shared" ca="1" si="297"/>
        <v>Cape Verde</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1</v>
      </c>
      <c r="AS107" s="86">
        <f t="shared" ca="1" si="310"/>
        <v>9</v>
      </c>
      <c r="AT107" s="87">
        <f t="shared" ca="1" si="310"/>
        <v>-8</v>
      </c>
      <c r="AU107" s="330">
        <f t="shared" ca="1" si="299"/>
        <v>1</v>
      </c>
      <c r="AV107" s="182" t="str">
        <f ca="1">INDEX($BD$58:$BD$69,MATCH(AI107,$BM$58:$BM$69,0))</f>
        <v>Cape Verde</v>
      </c>
      <c r="AW107" s="215"/>
      <c r="AX107" s="170"/>
      <c r="AY107" s="276"/>
      <c r="AZ107" s="279" t="str">
        <f t="shared" ca="1" si="303"/>
        <v>1G - 3A</v>
      </c>
      <c r="BA107" s="176"/>
      <c r="BF107" t="str">
        <f t="shared" ca="1" si="304"/>
        <v>J</v>
      </c>
      <c r="BG107">
        <f t="shared" ca="1" si="305"/>
        <v>7</v>
      </c>
      <c r="BI107">
        <v>5</v>
      </c>
      <c r="BJ107" t="str">
        <f t="shared" ca="1" si="306"/>
        <v>G</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Ivory Coast</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1</v>
      </c>
      <c r="AD108" s="92">
        <v>0</v>
      </c>
      <c r="AE108" s="89"/>
      <c r="AF108" s="91" t="str">
        <f t="shared" ca="1" si="293"/>
        <v>Ivory Coast</v>
      </c>
      <c r="AG108" s="327">
        <f t="shared" ca="1" si="294"/>
        <v>1</v>
      </c>
      <c r="AH108" s="195">
        <v>80</v>
      </c>
      <c r="AI108" s="182">
        <v>7</v>
      </c>
      <c r="AJ108" s="42">
        <v>7</v>
      </c>
      <c r="AK108" s="602" t="e" cm="1" vm="2">
        <f t="array" aca="1" ref="AK108" ca="1">Ver_flag_visit</f>
        <v>#VALUE!</v>
      </c>
      <c r="AL108" s="85" t="str">
        <f t="shared" ca="1" si="297"/>
        <v>South Africa</v>
      </c>
      <c r="AM108" s="589">
        <f t="shared" ca="1" si="301"/>
        <v>2</v>
      </c>
      <c r="AN108" s="86">
        <f t="shared" ref="AN108:AT108" ca="1" si="311">+IF($H$113&gt;=48,INDEX($BE$58:$BN$69,MATCH($AL108,$BD$58:$BD$69,0),MATCH(AN$5,$BE$57:$BN$57,0)),$BB64)</f>
        <v>3</v>
      </c>
      <c r="AO108" s="86">
        <f t="shared" ca="1" si="311"/>
        <v>0</v>
      </c>
      <c r="AP108" s="86">
        <f t="shared" ca="1" si="311"/>
        <v>2</v>
      </c>
      <c r="AQ108" s="86">
        <f t="shared" ca="1" si="311"/>
        <v>1</v>
      </c>
      <c r="AR108" s="86">
        <f t="shared" ca="1" si="311"/>
        <v>3</v>
      </c>
      <c r="AS108" s="86">
        <f t="shared" ca="1" si="311"/>
        <v>4</v>
      </c>
      <c r="AT108" s="87">
        <f t="shared" ca="1" si="311"/>
        <v>-1</v>
      </c>
      <c r="AU108" s="330">
        <f t="shared" ca="1" si="299"/>
        <v>1</v>
      </c>
      <c r="AV108" s="182" t="str">
        <f t="shared" ca="1" si="300"/>
        <v>South Africa</v>
      </c>
      <c r="AW108" s="215"/>
      <c r="AX108" s="170"/>
      <c r="AY108" s="276"/>
      <c r="AZ108" s="279" t="str">
        <f t="shared" ca="1" si="303"/>
        <v>1I - 3D</v>
      </c>
      <c r="BA108" s="176"/>
      <c r="BF108" t="str">
        <f t="shared" ca="1" si="304"/>
        <v>H</v>
      </c>
      <c r="BG108">
        <f t="shared" ca="1" si="305"/>
        <v>6</v>
      </c>
      <c r="BI108">
        <v>6</v>
      </c>
      <c r="BJ108" t="str">
        <f t="shared" ca="1" si="306"/>
        <v>H</v>
      </c>
    </row>
    <row r="109" spans="1:62" ht="15.95" customHeight="1">
      <c r="A109" s="16" t="s">
        <v>670</v>
      </c>
      <c r="B109" s="16" t="s">
        <v>738</v>
      </c>
      <c r="C109" s="16"/>
      <c r="D109" s="16" t="str">
        <f t="shared" ca="1" si="289"/>
        <v>Egypt</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Algeria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Egypt</v>
      </c>
      <c r="AB109" s="89"/>
      <c r="AC109" s="92">
        <v>2</v>
      </c>
      <c r="AD109" s="92">
        <v>1</v>
      </c>
      <c r="AE109" s="89"/>
      <c r="AF109" s="91" t="str">
        <f t="shared" ca="1" si="293"/>
        <v>South Africa</v>
      </c>
      <c r="AG109" s="327">
        <f t="shared" ca="1" si="294"/>
        <v>1</v>
      </c>
      <c r="AH109" s="195">
        <v>82</v>
      </c>
      <c r="AI109" s="182">
        <v>8</v>
      </c>
      <c r="AJ109" s="42">
        <v>8</v>
      </c>
      <c r="AK109" s="602" t="e" cm="1" vm="19">
        <f t="array" aca="1" ref="AK109" ca="1">Ver_flag_visit</f>
        <v>#VALUE!</v>
      </c>
      <c r="AL109" s="85" t="str">
        <f t="shared" ca="1" si="297"/>
        <v>Ivory Coast</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5</v>
      </c>
      <c r="AS109" s="86">
        <f t="shared" ca="1" si="312"/>
        <v>7</v>
      </c>
      <c r="AT109" s="87">
        <f t="shared" ca="1" si="312"/>
        <v>-2</v>
      </c>
      <c r="AU109" s="330">
        <f t="shared" ca="1" si="299"/>
        <v>1</v>
      </c>
      <c r="AV109" s="182" t="str">
        <f t="shared" ca="1" si="300"/>
        <v>Ivory Coast</v>
      </c>
      <c r="AW109" s="215"/>
      <c r="AX109" s="170"/>
      <c r="AY109" s="276"/>
      <c r="AZ109" s="279" t="str">
        <f t="shared" ca="1" si="303"/>
        <v>1K - 3L</v>
      </c>
      <c r="BA109" s="176"/>
      <c r="BF109" t="str">
        <f t="shared" ca="1" si="304"/>
        <v>A</v>
      </c>
      <c r="BG109">
        <f t="shared" ca="1" si="305"/>
        <v>1</v>
      </c>
      <c r="BI109">
        <v>7</v>
      </c>
      <c r="BJ109" t="str">
        <f t="shared" ca="1" si="306"/>
        <v>J</v>
      </c>
    </row>
    <row r="110" spans="1:62" ht="15.9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Egypt</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Turkey</v>
      </c>
      <c r="AB110" s="89"/>
      <c r="AC110" s="92">
        <v>3</v>
      </c>
      <c r="AD110" s="92">
        <v>0</v>
      </c>
      <c r="AE110" s="89"/>
      <c r="AF110" s="91" t="str">
        <f t="shared" ca="1" si="293"/>
        <v>Algeria</v>
      </c>
      <c r="AG110" s="327">
        <f t="shared" ca="1" si="294"/>
        <v>1</v>
      </c>
      <c r="AH110" s="195">
        <v>81</v>
      </c>
      <c r="AI110" s="182">
        <v>9</v>
      </c>
      <c r="AJ110" s="42">
        <v>9</v>
      </c>
      <c r="AK110" s="602" t="e" cm="1" vm="42">
        <f t="array" aca="1" ref="AK110" ca="1">Ver_flag_visit</f>
        <v>#VALUE!</v>
      </c>
      <c r="AL110" s="85" t="str">
        <f t="shared" ca="1" si="297"/>
        <v>DR Congo</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3</v>
      </c>
      <c r="AS110" s="86">
        <f t="shared" ca="1" si="313"/>
        <v>5</v>
      </c>
      <c r="AT110" s="87">
        <f t="shared" ca="1" si="313"/>
        <v>-2</v>
      </c>
      <c r="AU110" s="330">
        <f t="shared" ca="1" si="299"/>
        <v>1</v>
      </c>
      <c r="AV110" s="182" t="str">
        <f t="shared" ca="1" si="300"/>
        <v>DR Congo</v>
      </c>
      <c r="AW110" s="215"/>
      <c r="AX110" s="170"/>
      <c r="AY110" s="276"/>
      <c r="AZ110" s="279" t="str">
        <f t="shared" ca="1" si="303"/>
        <v>1L - 3E</v>
      </c>
      <c r="BA110" s="176"/>
      <c r="BF110" t="str">
        <f t="shared" ca="1" si="304"/>
        <v>E</v>
      </c>
      <c r="BG110">
        <f t="shared" ca="1" si="305"/>
        <v>4</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e" cm="1" vm="5">
        <f t="array" aca="1" ref="AK111" ca="1">Ver_flag_visit</f>
        <v>#VALUE!</v>
      </c>
      <c r="AL111" s="85" t="str">
        <f t="shared" ca="1" si="297"/>
        <v>Canada</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2</v>
      </c>
      <c r="AS111" s="86">
        <f t="shared" ca="1" si="314"/>
        <v>4</v>
      </c>
      <c r="AT111" s="87">
        <f t="shared" ca="1" si="314"/>
        <v>-2</v>
      </c>
      <c r="AU111" s="330">
        <f t="shared" ca="1" si="299"/>
        <v>1</v>
      </c>
      <c r="AV111" s="182" t="str">
        <f t="shared" ca="1" si="300"/>
        <v>Canada</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v>3</v>
      </c>
      <c r="AC112" s="92">
        <v>1</v>
      </c>
      <c r="AD112" s="92">
        <v>1</v>
      </c>
      <c r="AE112" s="89">
        <v>4</v>
      </c>
      <c r="AF112" s="91" t="str">
        <f t="shared" ca="1" si="293"/>
        <v>Croatia</v>
      </c>
      <c r="AG112" s="327">
        <f t="shared" ca="1" si="294"/>
        <v>1</v>
      </c>
      <c r="AH112" s="195">
        <v>83</v>
      </c>
      <c r="AI112" s="182">
        <v>11</v>
      </c>
      <c r="AJ112" s="42">
        <v>11</v>
      </c>
      <c r="AK112" s="602" t="e" cm="1" vm="24">
        <f t="array" aca="1" ref="AK112" ca="1">Ver_flag_visit</f>
        <v>#VALUE!</v>
      </c>
      <c r="AL112" s="85" t="str">
        <f t="shared" ca="1" si="297"/>
        <v>Tunisia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0</v>
      </c>
      <c r="AS112" s="86">
        <f t="shared" ca="1" si="315"/>
        <v>2</v>
      </c>
      <c r="AT112" s="87">
        <f t="shared" ca="1" si="315"/>
        <v>-2</v>
      </c>
      <c r="AU112" s="330">
        <f t="shared" ca="1" si="299"/>
        <v>1</v>
      </c>
      <c r="AV112" s="182" t="str">
        <f t="shared" ca="1" si="300"/>
        <v>Tunisia</v>
      </c>
      <c r="AW112" s="215"/>
      <c r="AX112" s="170"/>
      <c r="AY112" s="275"/>
      <c r="AZ112" s="275"/>
      <c r="BA112" s="176"/>
      <c r="BI112" t="str">
        <f ca="1">IFERROR(CONCATENATE(BJ103,BJ104,BJ105,BJ106,BJ107,BJ108,BJ109,BJ110),"¿A/B/C/D/E/F/G/H/I/J/K/L?")</f>
        <v>ACDEGHJL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1</v>
      </c>
      <c r="AD113" s="92">
        <v>0</v>
      </c>
      <c r="AE113" s="90"/>
      <c r="AF113" s="91" t="str">
        <f t="shared" ca="1" si="293"/>
        <v>Iran</v>
      </c>
      <c r="AG113" s="327">
        <f t="shared" ca="1" si="294"/>
        <v>1</v>
      </c>
      <c r="AH113" s="195">
        <v>85</v>
      </c>
      <c r="AI113" s="182">
        <v>12</v>
      </c>
      <c r="AJ113" s="44">
        <v>12</v>
      </c>
      <c r="AK113" s="604" t="e" cm="1" vm="34">
        <f t="array" aca="1" ref="AK113" ca="1">Ver_flag_visit</f>
        <v>#VALUE!</v>
      </c>
      <c r="AL113" s="45" t="str">
        <f t="shared" ca="1" si="297"/>
        <v>Senegal</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5</v>
      </c>
      <c r="AT113" s="48">
        <f t="shared" ca="1" si="316"/>
        <v>-3</v>
      </c>
      <c r="AU113" s="330">
        <f t="shared" ca="1" si="299"/>
        <v>1</v>
      </c>
      <c r="AV113" s="182" t="str">
        <f t="shared" ca="1" si="300"/>
        <v>Senegal</v>
      </c>
      <c r="AW113" s="215"/>
      <c r="AX113" s="170"/>
      <c r="AY113" s="154"/>
      <c r="AZ113" s="155"/>
      <c r="BA113" s="176"/>
    </row>
    <row r="114" spans="1:59" ht="15.95" customHeight="1">
      <c r="A114" s="16" t="s">
        <v>688</v>
      </c>
      <c r="B114" s="16" t="s">
        <v>683</v>
      </c>
      <c r="C114" s="16"/>
      <c r="D114" s="16" t="str">
        <f t="shared" ca="1" si="289"/>
        <v>Belgium</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Australia</v>
      </c>
      <c r="AB114" s="89"/>
      <c r="AC114" s="92">
        <v>1</v>
      </c>
      <c r="AD114" s="92">
        <v>2</v>
      </c>
      <c r="AE114" s="89"/>
      <c r="AF114" s="91" t="str">
        <f t="shared" ca="1" si="293"/>
        <v>Belgium</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3</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Australia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Belgium</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2</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3H</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3J</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Norway</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Mexico</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2</v>
      </c>
      <c r="AD121" s="97">
        <v>0</v>
      </c>
      <c r="AE121" s="89"/>
      <c r="AF121" s="91" t="str">
        <f t="shared" ca="1" si="321"/>
        <v>Norway</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France</v>
      </c>
      <c r="E122" s="16">
        <v>76</v>
      </c>
      <c r="F122" s="16">
        <v>78</v>
      </c>
      <c r="G122" s="16"/>
      <c r="H122" s="16"/>
      <c r="I122" s="16"/>
      <c r="J122" s="16">
        <v>91</v>
      </c>
      <c r="K122" s="16">
        <v>46208.75</v>
      </c>
      <c r="L122" s="16" t="s">
        <v>715</v>
      </c>
      <c r="M122" s="16" t="str">
        <f t="shared" ca="1" si="318"/>
        <v>Brazil</v>
      </c>
      <c r="N122" s="16" t="str">
        <f t="shared" ca="1" si="318"/>
        <v>France</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1</v>
      </c>
      <c r="AD122" s="97">
        <v>3</v>
      </c>
      <c r="AE122" s="89"/>
      <c r="AF122" s="91" t="str">
        <f t="shared" ca="1" si="321"/>
        <v>France</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3D</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South Korea</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South Korea</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1</v>
      </c>
      <c r="AD124" s="97">
        <v>4</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3E</v>
      </c>
    </row>
    <row r="125" spans="1:59" ht="15.95" customHeight="1">
      <c r="A125" s="16" t="s">
        <v>752</v>
      </c>
      <c r="B125" s="16" t="s">
        <v>753</v>
      </c>
      <c r="C125" s="16"/>
      <c r="D125" s="16" t="str">
        <f t="shared" ca="1" si="317"/>
        <v>Turkey</v>
      </c>
      <c r="E125" s="16">
        <v>81</v>
      </c>
      <c r="F125" s="16">
        <v>82</v>
      </c>
      <c r="G125" s="16"/>
      <c r="H125" s="16"/>
      <c r="I125" s="16"/>
      <c r="J125" s="16">
        <v>94</v>
      </c>
      <c r="K125" s="16">
        <v>46209.875</v>
      </c>
      <c r="L125" s="16" t="s">
        <v>718</v>
      </c>
      <c r="M125" s="16" t="str">
        <f t="shared" ca="1" si="318"/>
        <v>Turkey</v>
      </c>
      <c r="N125" s="16" t="str">
        <f t="shared" ca="1" si="318"/>
        <v>Egypt</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Turkey</v>
      </c>
      <c r="AB125" s="89">
        <v>4</v>
      </c>
      <c r="AC125" s="99">
        <v>2</v>
      </c>
      <c r="AD125" s="99">
        <v>2</v>
      </c>
      <c r="AE125" s="89">
        <v>2</v>
      </c>
      <c r="AF125" s="91" t="str">
        <f t="shared" ca="1" si="321"/>
        <v>Egypt</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Belgium</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1</v>
      </c>
      <c r="AD126" s="99">
        <v>0</v>
      </c>
      <c r="AE126" s="89"/>
      <c r="AF126" s="91" t="str">
        <f t="shared" ca="1" si="321"/>
        <v>Belgium</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721</v>
      </c>
      <c r="M131" s="16" t="str">
        <f t="shared" ref="M131:N134" ca="1" si="323">+INDEX($D$101:$D$147,MATCH(E131,$AH$101:$AH$147,0))</f>
        <v>Germany</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0</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Turkey</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Turkey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France</v>
      </c>
      <c r="E133" s="16">
        <v>91</v>
      </c>
      <c r="F133" s="16">
        <v>92</v>
      </c>
      <c r="G133" s="16"/>
      <c r="H133" s="16"/>
      <c r="I133" s="16"/>
      <c r="J133" s="16">
        <v>99</v>
      </c>
      <c r="K133" s="16">
        <v>46214.75</v>
      </c>
      <c r="L133" s="16" t="s">
        <v>723</v>
      </c>
      <c r="M133" s="16" t="str">
        <f t="shared" ca="1" si="323"/>
        <v>France</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France</v>
      </c>
      <c r="AB133" s="89"/>
      <c r="AC133" s="99">
        <v>1</v>
      </c>
      <c r="AD133" s="99">
        <v>0</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0</v>
      </c>
      <c r="AD134" s="100">
        <v>3</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Netherlands</v>
      </c>
      <c r="I138" s="16"/>
      <c r="J138" s="16">
        <v>101</v>
      </c>
      <c r="K138" s="16">
        <v>46217.875</v>
      </c>
      <c r="L138" s="16" t="s">
        <v>725</v>
      </c>
      <c r="M138" s="16" t="str">
        <f ca="1">+INDEX($D$101:$D$147,MATCH(E138,$AH$101:$AH$147,0))</f>
        <v>Netherlands</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Netherlands</v>
      </c>
      <c r="AB138" s="89"/>
      <c r="AC138" s="101">
        <v>1</v>
      </c>
      <c r="AD138" s="101">
        <v>3</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France</v>
      </c>
      <c r="I139" s="16"/>
      <c r="J139" s="16">
        <v>102</v>
      </c>
      <c r="K139" s="16">
        <v>46218.875</v>
      </c>
      <c r="L139" s="16" t="s">
        <v>726</v>
      </c>
      <c r="M139" s="16" t="str">
        <f ca="1">+INDEX($D$101:$D$147,MATCH(E139,$AH$101:$AH$147,0))</f>
        <v>France</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France</v>
      </c>
      <c r="AB139" s="140"/>
      <c r="AC139" s="100">
        <v>0</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Netherlands</v>
      </c>
      <c r="E143" s="16">
        <v>101</v>
      </c>
      <c r="F143" s="16">
        <v>102</v>
      </c>
      <c r="G143" s="16"/>
      <c r="H143" s="16"/>
      <c r="I143" s="16"/>
      <c r="J143" s="16">
        <v>103</v>
      </c>
      <c r="K143" s="16">
        <v>46221.875</v>
      </c>
      <c r="L143" s="16" t="s">
        <v>727</v>
      </c>
      <c r="M143" s="16" t="str">
        <f ca="1">+INDEX($D$101:$D$147,MATCH(E143,$AH$101:$AH$147,0))</f>
        <v>Spain</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Netherlands</v>
      </c>
      <c r="AB143" s="216"/>
      <c r="AC143" s="105">
        <v>2</v>
      </c>
      <c r="AD143" s="105">
        <v>0</v>
      </c>
      <c r="AE143" s="216"/>
      <c r="AF143" s="106" t="str">
        <f ca="1">IF(AND(OR(AC139="",AD139="")),"L102",IF(AC139&gt;AD139,AF139,IF(AC139&lt;AD139,AA139,IF(AND(AC139=AD139,AB139=AE139),"L102",IF(AND(AC139=AD139,OR(AB139="",AE139="")),"L102",IF(AND(AC139=AD139,AB139&gt;AE139),AF139,AA139))))))</f>
        <v>France</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Spain</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2</v>
      </c>
      <c r="AD147" s="105">
        <v>1</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Netherlands</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1519</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1520</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1516</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1518</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Joris Reinders</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1|2-0</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2|0-3</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2|0-1</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1|1-0</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X|2-2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1|5-0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X|2-2</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X|3-3</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X|0-0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2|1-3</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1|6-0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X|2-2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2|0-3</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X|0-0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X|2-2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X|1-1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2|0-1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X|1-1</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X|2-2</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1|3-1</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1|3-1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1|2-0</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1|1-0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1|3-0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1|2-0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1|2-0</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1|3-0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2|1-2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X|3-3</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X|1-1</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X|1-1</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1|4-1</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1|2-0</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2|1-2</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X|2-2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2|2-3</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1|1-0</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2|0-1</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X|2-2</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1|1-0</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2|2-3</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1|1-0</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X|1-1</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2|0-1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2|0-4</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X|2-2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X|0-0</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2|0-1</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South Korea</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Mexico</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Africa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Czech Republic</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Bosnia and Herzegovina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Canada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Australia</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United States</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Tunisia</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Sweden</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Egypt</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Belgium</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Cape Verde</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Saudi Arabia</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Norway</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France</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Mexico</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Norway</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South Korea</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Egypt</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Australia</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Bosnia and Herzegovina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France</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United States</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Cape Verde</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Ivory Coast</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Africa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Algeria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Iran</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Belgium</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Mexico-Bosnia and Herzegovina</v>
      </c>
      <c r="C164" s="349" t="str">
        <f ca="1">CONCATENATE(WORLDCUP!AA101,"-",WORLDCUP!AF101,"·",IF(WORLDCUP!AC101&gt;WORLDCUP!AD101,1,IF(WORLDCUP!AC101&lt;WORLDCUP!AD101,2,IF(AND(WORLDCUP!AC101=WORLDCUP!AD101,WORLDCUP!AC101&lt;&gt;"",WORLDCUP!AD101&lt;&gt;""),"X",0))),"|",WORLDCUP!AC101,"-",WORLDCUP!AD101)</f>
        <v>Mexico-Bosnia and Herzegovina·X|2-2</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Brazil-Japan·1|1-0</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Netherlands-Morocco·1|1-0</v>
      </c>
      <c r="D167" s="706"/>
      <c r="E167" s="692"/>
      <c r="F167" s="692"/>
      <c r="G167" s="692"/>
      <c r="H167" s="692"/>
      <c r="I167" s="352"/>
      <c r="J167" s="370"/>
      <c r="K167" s="370"/>
      <c r="L167" s="370"/>
      <c r="M167" s="386"/>
      <c r="N167" s="377"/>
    </row>
    <row r="168" spans="1:14" ht="15" customHeight="1">
      <c r="A168" s="703"/>
      <c r="B168" s="360" t="str">
        <f ca="1">CONCATENATE(WORLDCUP!AA105,"-",WORLDCUP!AF105)</f>
        <v>Ecuador-France</v>
      </c>
      <c r="C168" s="349" t="str">
        <f ca="1">CONCATENATE(WORLDCUP!AA105,"-",WORLDCUP!AF105,"·",IF(WORLDCUP!AC105&gt;WORLDCUP!AD105,1,IF(WORLDCUP!AC105&lt;WORLDCUP!AD105,2,IF(AND(WORLDCUP!AC105=WORLDCUP!AD105,WORLDCUP!AC105&lt;&gt;"",WORLDCUP!AD105&lt;&gt;""),"X",0))),"|",WORLDCUP!AC105,"-",WORLDCUP!AD105)</f>
        <v>Ecuador-France·2|0-3</v>
      </c>
      <c r="D168" s="706"/>
      <c r="E168" s="370"/>
      <c r="F168" s="370"/>
      <c r="G168" s="370"/>
      <c r="H168" s="370"/>
      <c r="I168" s="352"/>
      <c r="J168" s="370"/>
      <c r="K168" s="370"/>
      <c r="L168" s="370"/>
      <c r="M168" s="386"/>
      <c r="N168" s="377"/>
    </row>
    <row r="169" spans="1:14" ht="15" customHeight="1">
      <c r="A169" s="703"/>
      <c r="B169" s="360" t="str">
        <f ca="1">CONCATENATE(WORLDCUP!AA106,"-",WORLDCUP!AF106)</f>
        <v>Norway-United States</v>
      </c>
      <c r="C169" s="349" t="str">
        <f ca="1">CONCATENATE(WORLDCUP!AA106,"-",WORLDCUP!AF106,"·",IF(WORLDCUP!AC106&gt;WORLDCUP!AD106,1,IF(WORLDCUP!AC106&lt;WORLDCUP!AD106,2,IF(AND(WORLDCUP!AC106=WORLDCUP!AD106,WORLDCUP!AC106&lt;&gt;"",WORLDCUP!AD106&lt;&gt;""),"X",0))),"|",WORLDCUP!AC106,"-",WORLDCUP!AD106)</f>
        <v>Norway-United States·1|2-0</v>
      </c>
      <c r="D169" s="706"/>
      <c r="E169" s="370"/>
      <c r="F169" s="370"/>
      <c r="G169" s="370"/>
      <c r="H169" s="370"/>
      <c r="I169" s="352"/>
      <c r="J169" s="370"/>
      <c r="K169" s="370"/>
      <c r="L169" s="370"/>
      <c r="M169" s="386"/>
      <c r="N169" s="377"/>
    </row>
    <row r="170" spans="1:14" ht="15" customHeight="1">
      <c r="A170" s="703"/>
      <c r="B170" s="360" t="str">
        <f ca="1">CONCATENATE(WORLDCUP!AA107,"-",WORLDCUP!AF107)</f>
        <v>South Korea-Cape Verde</v>
      </c>
      <c r="C170" s="349" t="str">
        <f ca="1">CONCATENATE(WORLDCUP!AA107,"-",WORLDCUP!AF107,"·",IF(WORLDCUP!AC107&gt;WORLDCUP!AD107,1,IF(WORLDCUP!AC107&lt;WORLDCUP!AD107,2,IF(AND(WORLDCUP!AC107=WORLDCUP!AD107,WORLDCUP!AC107&lt;&gt;"",WORLDCUP!AD107&lt;&gt;""),"X",0))),"|",WORLDCUP!AC107,"-",WORLDCUP!AD107)</f>
        <v>South Korea-Cape Verde·1|2-0</v>
      </c>
      <c r="D170" s="706"/>
      <c r="E170" s="370"/>
      <c r="F170" s="370"/>
      <c r="G170" s="370"/>
      <c r="H170" s="370"/>
      <c r="I170" s="352"/>
      <c r="J170" s="370"/>
      <c r="K170" s="370"/>
      <c r="L170" s="370"/>
      <c r="M170" s="386"/>
      <c r="N170" s="377"/>
    </row>
    <row r="171" spans="1:14" ht="15" customHeight="1">
      <c r="A171" s="703"/>
      <c r="B171" s="360" t="str">
        <f ca="1">CONCATENATE(WORLDCUP!AA108,"-",WORLDCUP!AF108)</f>
        <v>England-Ivory Coast</v>
      </c>
      <c r="C171" s="349" t="str">
        <f ca="1">CONCATENATE(WORLDCUP!AA108,"-",WORLDCUP!AF108,"·",IF(WORLDCUP!AC108&gt;WORLDCUP!AD108,1,IF(WORLDCUP!AC108&lt;WORLDCUP!AD108,2,IF(AND(WORLDCUP!AC108=WORLDCUP!AD108,WORLDCUP!AC108&lt;&gt;"",WORLDCUP!AD108&lt;&gt;""),"X",0))),"|",WORLDCUP!AC108,"-",WORLDCUP!AD108)</f>
        <v>England-Ivory Coast·1|1-0</v>
      </c>
      <c r="D171" s="706"/>
      <c r="E171" s="370"/>
      <c r="F171" s="370"/>
      <c r="G171" s="370"/>
      <c r="H171" s="370"/>
      <c r="I171" s="352"/>
      <c r="J171" s="370"/>
      <c r="K171" s="370"/>
      <c r="L171" s="370"/>
      <c r="M171" s="386"/>
      <c r="N171" s="377"/>
    </row>
    <row r="172" spans="1:14" ht="15" customHeight="1">
      <c r="A172" s="703"/>
      <c r="B172" s="360" t="str">
        <f ca="1">CONCATENATE(WORLDCUP!AA109,"-",WORLDCUP!AF109)</f>
        <v>Egypt-South Africa</v>
      </c>
      <c r="C172" s="349" t="str">
        <f ca="1">CONCATENATE(WORLDCUP!AA109,"-",WORLDCUP!AF109,"·",IF(WORLDCUP!AC109&gt;WORLDCUP!AD109,1,IF(WORLDCUP!AC109&lt;WORLDCUP!AD109,2,IF(AND(WORLDCUP!AC109=WORLDCUP!AD109,WORLDCUP!AC109&lt;&gt;"",WORLDCUP!AD109&lt;&gt;""),"X",0))),"|",WORLDCUP!AC109,"-",WORLDCUP!AD109)</f>
        <v>Egypt-South Africa·1|2-1</v>
      </c>
      <c r="D172" s="706"/>
      <c r="E172" s="370"/>
      <c r="F172" s="370"/>
      <c r="G172" s="370"/>
      <c r="H172" s="370"/>
      <c r="I172" s="352"/>
      <c r="J172" s="370"/>
      <c r="K172" s="370"/>
      <c r="L172" s="370"/>
      <c r="M172" s="386"/>
      <c r="N172" s="377"/>
    </row>
    <row r="173" spans="1:14" ht="15" customHeight="1">
      <c r="A173" s="703"/>
      <c r="B173" s="360" t="str">
        <f ca="1">CONCATENATE(WORLDCUP!AA110,"-",WORLDCUP!AF110)</f>
        <v>Turkey-Algeria</v>
      </c>
      <c r="C173" s="349" t="str">
        <f ca="1">CONCATENATE(WORLDCUP!AA110,"-",WORLDCUP!AF110,"·",IF(WORLDCUP!AC110&gt;WORLDCUP!AD110,1,IF(WORLDCUP!AC110&lt;WORLDCUP!AD110,2,IF(AND(WORLDCUP!AC110=WORLDCUP!AD110,WORLDCUP!AC110&lt;&gt;"",WORLDCUP!AD110&lt;&gt;""),"X",0))),"|",WORLDCUP!AC110,"-",WORLDCUP!AD110)</f>
        <v>Turkey-Algeria·1|3-0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Colombia-Croatia·X|1-1</v>
      </c>
      <c r="D175" s="706"/>
      <c r="E175" s="370"/>
      <c r="F175" s="370"/>
      <c r="G175" s="370"/>
      <c r="H175" s="370"/>
      <c r="I175" s="352"/>
      <c r="J175" s="370"/>
      <c r="K175" s="370"/>
      <c r="L175" s="370"/>
      <c r="M175" s="386"/>
      <c r="N175" s="377"/>
    </row>
    <row r="176" spans="1:14" ht="15" customHeight="1">
      <c r="A176" s="703"/>
      <c r="B176" s="360" t="str">
        <f ca="1">CONCATENATE(WORLDCUP!AA113,"-",WORLDCUP!AF113)</f>
        <v>Switzerland-Iran</v>
      </c>
      <c r="C176" s="349" t="str">
        <f ca="1">CONCATENATE(WORLDCUP!AA113,"-",WORLDCUP!AF113,"·",IF(WORLDCUP!AC113&gt;WORLDCUP!AD113,1,IF(WORLDCUP!AC113&lt;WORLDCUP!AD113,2,IF(AND(WORLDCUP!AC113=WORLDCUP!AD113,WORLDCUP!AC113&lt;&gt;"",WORLDCUP!AD113&lt;&gt;""),"X",0))),"|",WORLDCUP!AC113,"-",WORLDCUP!AD113)</f>
        <v>Switzerland-Iran·1|1-0</v>
      </c>
      <c r="D176" s="706"/>
      <c r="E176" s="370"/>
      <c r="F176" s="370"/>
      <c r="G176" s="370"/>
      <c r="H176" s="370"/>
      <c r="I176" s="352"/>
      <c r="J176" s="370"/>
      <c r="K176" s="370"/>
      <c r="L176" s="370"/>
      <c r="M176" s="386"/>
      <c r="N176" s="377"/>
    </row>
    <row r="177" spans="1:14" ht="15" customHeight="1">
      <c r="A177" s="703"/>
      <c r="B177" s="360" t="str">
        <f ca="1">CONCATENATE(WORLDCUP!AA114,"-",WORLDCUP!AF114)</f>
        <v>Australia-Belgium</v>
      </c>
      <c r="C177" s="349" t="str">
        <f ca="1">CONCATENATE(WORLDCUP!AA114,"-",WORLDCUP!AF114,"·",IF(WORLDCUP!AC114&gt;WORLDCUP!AD114,1,IF(WORLDCUP!AC114&lt;WORLDCUP!AD114,2,IF(AND(WORLDCUP!AC114=WORLDCUP!AD114,WORLDCUP!AC114&lt;&gt;"",WORLDCUP!AD114&lt;&gt;""),"X",0))),"|",WORLDCUP!AC114,"-",WORLDCUP!AD114)</f>
        <v>Australia-Belgium·2|1-2</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Argentina-Uruguay·1|3-0</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Mexico</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South Korea</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Norway</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France</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Egypt</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Belgium</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Mexico-Netherlands</v>
      </c>
      <c r="C200" s="351" t="str">
        <f ca="1">CONCATENATE(WORLDCUP!AA120,"-",WORLDCUP!AF120,"·",IF(WORLDCUP!AC120&gt;WORLDCUP!AD120,1,IF(WORLDCUP!AC120&lt;WORLDCUP!AD120,2,IF(AND(WORLDCUP!AC120=WORLDCUP!AD120,WORLDCUP!AC120&lt;&gt;"",WORLDCUP!AD120&lt;&gt;""),"X",0))),"|",WORLDCUP!AC120,"-",WORLDCUP!AD120)</f>
        <v>Mexico-Netherlands·2|0-2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Germany-Norway</v>
      </c>
      <c r="C201" s="351" t="str">
        <f ca="1">CONCATENATE(WORLDCUP!AA121,"-",WORLDCUP!AF121,"·",IF(WORLDCUP!AC121&gt;WORLDCUP!AD121,1,IF(WORLDCUP!AC121&lt;WORLDCUP!AD121,2,IF(AND(WORLDCUP!AC121=WORLDCUP!AD121,WORLDCUP!AC121&lt;&gt;"",WORLDCUP!AD121&lt;&gt;""),"X",0))),"|",WORLDCUP!AC121,"-",WORLDCUP!AD121)</f>
        <v>Germany-Norway·1|2-0</v>
      </c>
      <c r="D201" s="686"/>
      <c r="E201" s="685"/>
      <c r="F201" s="685"/>
      <c r="G201" s="685"/>
      <c r="H201" s="685"/>
      <c r="I201" s="352"/>
      <c r="J201" s="370"/>
      <c r="K201" s="370"/>
      <c r="L201" s="370"/>
      <c r="M201" s="386"/>
      <c r="N201" s="377"/>
    </row>
    <row r="202" spans="1:14" ht="15" customHeight="1">
      <c r="A202" s="703"/>
      <c r="B202" s="361" t="str">
        <f ca="1">CONCATENATE(WORLDCUP!AA122,"-",WORLDCUP!AF122)</f>
        <v>Brazil-France</v>
      </c>
      <c r="C202" s="351" t="str">
        <f ca="1">CONCATENATE(WORLDCUP!AA122,"-",WORLDCUP!AF122,"·",IF(WORLDCUP!AC122&gt;WORLDCUP!AD122,1,IF(WORLDCUP!AC122&lt;WORLDCUP!AD122,2,IF(AND(WORLDCUP!AC122=WORLDCUP!AD122,WORLDCUP!AC122&lt;&gt;"",WORLDCUP!AD122&lt;&gt;""),"X",0))),"|",WORLDCUP!AC122,"-",WORLDCUP!AD122)</f>
        <v>Brazil-France·2|1-3</v>
      </c>
      <c r="D202" s="686"/>
      <c r="E202" s="685"/>
      <c r="F202" s="685"/>
      <c r="G202" s="685"/>
      <c r="H202" s="685"/>
      <c r="I202" s="352"/>
      <c r="J202" s="370"/>
      <c r="K202" s="370"/>
      <c r="L202" s="370"/>
      <c r="M202" s="386"/>
      <c r="N202" s="377"/>
    </row>
    <row r="203" spans="1:14" ht="15" customHeight="1">
      <c r="A203" s="703"/>
      <c r="B203" s="361" t="str">
        <f ca="1">CONCATENATE(WORLDCUP!AA123,"-",WORLDCUP!AF123)</f>
        <v>South Korea-England</v>
      </c>
      <c r="C203" s="351" t="str">
        <f ca="1">CONCATENATE(WORLDCUP!AA123,"-",WORLDCUP!AF123,"·",IF(WORLDCUP!AC123&gt;WORLDCUP!AD123,1,IF(WORLDCUP!AC123&lt;WORLDCUP!AD123,2,IF(AND(WORLDCUP!AC123=WORLDCUP!AD123,WORLDCUP!AC123&lt;&gt;"",WORLDCUP!AD123&lt;&gt;""),"X",0))),"|",WORLDCUP!AC123,"-",WORLDCUP!AD123)</f>
        <v>South Korea-England·2|1-2</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Croatia-Spain·2|1-4</v>
      </c>
      <c r="D204" s="686"/>
      <c r="E204" s="352"/>
      <c r="F204" s="352"/>
      <c r="G204" s="352"/>
      <c r="H204" s="352"/>
      <c r="I204" s="352"/>
      <c r="J204" s="370"/>
      <c r="K204" s="370"/>
      <c r="L204" s="370"/>
      <c r="M204" s="386"/>
      <c r="N204" s="377"/>
    </row>
    <row r="205" spans="1:14" ht="15" customHeight="1">
      <c r="A205" s="703"/>
      <c r="B205" s="361" t="str">
        <f ca="1">CONCATENATE(WORLDCUP!AA125,"-",WORLDCUP!AF125)</f>
        <v>Turkey-Egypt</v>
      </c>
      <c r="C205" s="351" t="str">
        <f ca="1">CONCATENATE(WORLDCUP!AA125,"-",WORLDCUP!AF125,"·",IF(WORLDCUP!AC125&gt;WORLDCUP!AD125,1,IF(WORLDCUP!AC125&lt;WORLDCUP!AD125,2,IF(AND(WORLDCUP!AC125=WORLDCUP!AD125,WORLDCUP!AC125&lt;&gt;"",WORLDCUP!AD125&lt;&gt;""),"X",0))),"|",WORLDCUP!AC125,"-",WORLDCUP!AD125)</f>
        <v>Turkey-Egypt·X|2-2</v>
      </c>
      <c r="D205" s="686"/>
      <c r="E205" s="352"/>
      <c r="F205" s="352"/>
      <c r="G205" s="352"/>
      <c r="H205" s="352"/>
      <c r="I205" s="352"/>
      <c r="J205" s="370"/>
      <c r="K205" s="370"/>
      <c r="L205" s="370"/>
      <c r="M205" s="386"/>
      <c r="N205" s="377"/>
    </row>
    <row r="206" spans="1:14" ht="15" customHeight="1">
      <c r="A206" s="703"/>
      <c r="B206" s="361" t="str">
        <f ca="1">CONCATENATE(WORLDCUP!AA126,"-",WORLDCUP!AF126)</f>
        <v>Argentina-Belgium</v>
      </c>
      <c r="C206" s="351" t="str">
        <f ca="1">CONCATENATE(WORLDCUP!AA126,"-",WORLDCUP!AF126,"·",IF(WORLDCUP!AC126&gt;WORLDCUP!AD126,1,IF(WORLDCUP!AC126&lt;WORLDCUP!AD126,2,IF(AND(WORLDCUP!AC126=WORLDCUP!AD126,WORLDCUP!AC126&lt;&gt;"",WORLDCUP!AD126&lt;&gt;""),"X",0))),"|",WORLDCUP!AC126,"-",WORLDCUP!AD126)</f>
        <v>Argentina-Belgium·1|1-0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Germany</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France</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Turkey</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Germany-Netherlands</v>
      </c>
      <c r="C220" s="349" t="str">
        <f ca="1">CONCATENATE(WORLDCUP!AA131,"-",WORLDCUP!AF131,"·",IF(WORLDCUP!AC131&gt;WORLDCUP!AD131,1,IF(WORLDCUP!AC131&lt;WORLDCUP!AD131,2,IF(AND(WORLDCUP!AC131=WORLDCUP!AD131,WORLDCUP!AC131&lt;&gt;"",WORLDCUP!AD131&lt;&gt;""),"X",0))),"|",WORLDCUP!AC131,"-",WORLDCUP!AD131)</f>
        <v>Germany-Netherlands·2|0-1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Spain-Turkey</v>
      </c>
      <c r="C221" s="349" t="str">
        <f ca="1">CONCATENATE(WORLDCUP!AA132,"-",WORLDCUP!AF132,"·",IF(WORLDCUP!AC132&gt;WORLDCUP!AD132,1,IF(WORLDCUP!AC132&lt;WORLDCUP!AD132,2,IF(AND(WORLDCUP!AC132=WORLDCUP!AD132,WORLDCUP!AC132&lt;&gt;"",WORLDCUP!AD132&lt;&gt;""),"X",0))),"|",WORLDCUP!AC132,"-",WORLDCUP!AD132)</f>
        <v>Spain-Turkey·1|2-0</v>
      </c>
      <c r="D221" s="706"/>
      <c r="E221" s="685"/>
      <c r="F221" s="685"/>
      <c r="G221" s="685"/>
      <c r="H221" s="685"/>
      <c r="I221" s="352"/>
      <c r="J221" s="370"/>
      <c r="K221" s="370"/>
      <c r="L221" s="370"/>
      <c r="M221" s="386"/>
      <c r="N221" s="377"/>
    </row>
    <row r="222" spans="1:14" ht="15" customHeight="1">
      <c r="A222" s="703"/>
      <c r="B222" s="360" t="str">
        <f ca="1">CONCATENATE(WORLDCUP!AA133,"-",WORLDCUP!AF133)</f>
        <v>France-England</v>
      </c>
      <c r="C222" s="349" t="str">
        <f ca="1">CONCATENATE(WORLDCUP!AA133,"-",WORLDCUP!AF133,"·",IF(WORLDCUP!AC133&gt;WORLDCUP!AD133,1,IF(WORLDCUP!AC133&lt;WORLDCUP!AD133,2,IF(AND(WORLDCUP!AC133=WORLDCUP!AD133,WORLDCUP!AC133&lt;&gt;"",WORLDCUP!AD133&lt;&gt;""),"X",0))),"|",WORLDCUP!AC133,"-",WORLDCUP!AD133)</f>
        <v>France-England·1|1-0</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Argentina-Portugal·2|0-3</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Netherlands</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France</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Netherlands-Spain·2|1-3</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France-Portugal</v>
      </c>
      <c r="C233" s="351" t="str">
        <f ca="1">CONCATENATE(WORLDCUP!AA139,"-",WORLDCUP!AF139,"·",IF(WORLDCUP!AC139&gt;WORLDCUP!AD139,1,IF(WORLDCUP!AC139&lt;WORLDCUP!AD139,2,IF(AND(WORLDCUP!AC139=WORLDCUP!AD139,WORLDCUP!AC139&lt;&gt;"",WORLDCUP!AD139&lt;&gt;""),"X",0))),"|",WORLDCUP!AC139,"-",WORLDCUP!AD139)</f>
        <v>France-Portugal·2|0-1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Netherlands</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France</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Portugal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Netherlands-France</v>
      </c>
      <c r="C244" s="349" t="str">
        <f ca="1">CONCATENATE(WORLDCUP!AA143,"-",WORLDCUP!AF143,"·",IF(WORLDCUP!AC143&gt;WORLDCUP!AD143,1,IF(WORLDCUP!AC143&lt;WORLDCUP!AD143,2,IF(AND(WORLDCUP!AC143=WORLDCUP!AD143,WORLDCUP!AC143&lt;&gt;"",WORLDCUP!AD143&lt;&gt;""),"X",0))),"|",WORLDCUP!AC143,"-",WORLDCUP!AD143)</f>
        <v>Netherlands-France·1|2-0</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Spain-Portugal</v>
      </c>
      <c r="C247" s="351" t="str">
        <f ca="1">CONCATENATE(WORLDCUP!AA147,"-",WORLDCUP!AF147,"·",IF(WORLDCUP!AC147&gt;WORLDCUP!AD147,1,IF(WORLDCUP!AC147&lt;WORLDCUP!AD147,2,IF(AND(WORLDCUP!AC147=WORLDCUP!AD147,WORLDCUP!AC147&lt;&gt;"",WORLDCUP!AD147&lt;&gt;""),"X",0))),"|",WORLDCUP!AC147,"-",WORLDCUP!AD147)</f>
        <v>Spain-Portugal·1|2-1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Netherlands</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Rafael Leau</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Michael Olise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Gody Gakpo</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 xml:space="preserve">Lamine Yamal </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Desiree Doue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Ryan Gravenbergh</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topLeftCell="A28"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1</v>
      </c>
      <c r="Q3" s="418">
        <f>IF(ISBLANK(INDEX(WORLDCUP!$AD$4:$AD$147,MATCH(M3,WORLDCUP!$AH$4:$AH$147,0))),"",INDEX(WORLDCUP!$AD$4:$AD$147,MATCH(M3,WORLDCUP!$AH$4:$AH$147,0)))</f>
        <v>3</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2</v>
      </c>
      <c r="E4" s="445">
        <f>IF(ISBLANK(INDEX(WORLDCUP!$AD$4:$AD$147,MATCH(A4,WORLDCUP!$AH$4:$AH$147,0))),"",INDEX(WORLDCUP!$AD$4:$AD$147,MATCH(A4,WORLDCUP!$AH$4:$AH$147,0)))</f>
        <v>0</v>
      </c>
      <c r="F4" s="446" t="str">
        <f ca="1">+MID(INDEX(WORLDCUP!$AF$4:$AF$147,MATCH(A4,WORLDCUP!$AH$4:$AH$147,0)),1,3)</f>
        <v>Cze</v>
      </c>
      <c r="G4" s="447">
        <v>1</v>
      </c>
      <c r="H4" s="448" t="str">
        <f ca="1">+MID(INDEX(WORLDCUP!$AL$6:$AL$97,MATCH(L4,WORLDCUP!$AI$6:$AI$97,0)),1,3)</f>
        <v>Sou</v>
      </c>
      <c r="I4" s="449">
        <f ca="1">+INDEX(WORLDCUP!$AM$6:$AM$97,MATCH(L4,WORLDCUP!$AI$6:$AI$97,0))</f>
        <v>7</v>
      </c>
      <c r="J4" s="450">
        <f ca="1">+INDEX(WORLDCUP!$AT$6:$AT$97,MATCH(L4,WORLDCUP!$AI$6:$AI$97,0))</f>
        <v>3</v>
      </c>
      <c r="K4" s="451" t="str">
        <f ca="1">+INDEX(WORLDCUP!$AR$6:$AR$97,MATCH(L4,WORLDCUP!$AI$6:$AI$97,0))&amp;"-"&amp;INDEX(WORLDCUP!$AS$6:$AS$97,MATCH(L4,WORLDCUP!$AI$6:$AI$97,0))</f>
        <v>4-1</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Egy</v>
      </c>
      <c r="U4" s="449">
        <f ca="1">+INDEX(WORLDCUP!$AM$6:$AM$97,MATCH(X4,WORLDCUP!$AI$6:$AI$97,0))</f>
        <v>7</v>
      </c>
      <c r="V4" s="450">
        <f ca="1">+INDEX(WORLDCUP!$AT$6:$AT$97,MATCH(X4,WORLDCUP!$AI$6:$AI$97,0))</f>
        <v>4</v>
      </c>
      <c r="W4" s="451" t="str">
        <f ca="1">+INDEX(WORLDCUP!$AR$6:$AR$97,MATCH(X4,WORLDCUP!$AI$6:$AI$97,0))&amp;"-"&amp;INDEX(WORLDCUP!$AS$6:$AS$97,MATCH(X4,WORLDCUP!$AI$6:$AI$97,0))</f>
        <v>7-3</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Mex</v>
      </c>
      <c r="I5" s="38">
        <f ca="1">+INDEX(WORLDCUP!$AM$6:$AM$97,MATCH(L5,WORLDCUP!$AI$6:$AI$97,0))</f>
        <v>6</v>
      </c>
      <c r="J5" s="39">
        <f ca="1">+INDEX(WORLDCUP!$AT$6:$AT$97,MATCH(L5,WORLDCUP!$AI$6:$AI$97,0))</f>
        <v>1</v>
      </c>
      <c r="K5" s="43" t="str">
        <f ca="1">+INDEX(WORLDCUP!$AR$6:$AR$97,MATCH(L5,WORLDCUP!$AI$6:$AI$97,0))&amp;"-"&amp;INDEX(WORLDCUP!$AS$6:$AS$97,MATCH(L5,WORLDCUP!$AI$6:$AI$97,0))</f>
        <v>4-3</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Bel</v>
      </c>
      <c r="U5" s="38">
        <f ca="1">+INDEX(WORLDCUP!$AM$6:$AM$97,MATCH(X5,WORLDCUP!$AI$6:$AI$97,0))</f>
        <v>6</v>
      </c>
      <c r="V5" s="39">
        <f ca="1">+INDEX(WORLDCUP!$AT$6:$AT$97,MATCH(X5,WORLDCUP!$AI$6:$AI$97,0))</f>
        <v>1</v>
      </c>
      <c r="W5" s="43" t="str">
        <f ca="1">+INDEX(WORLDCUP!$AR$6:$AR$97,MATCH(X5,WORLDCUP!$AI$6:$AI$97,0))&amp;"-"&amp;INDEX(WORLDCUP!$AS$6:$AS$97,MATCH(X5,WORLDCUP!$AI$6:$AI$97,0))</f>
        <v>5-4</v>
      </c>
      <c r="X5" s="181" t="s">
        <v>680</v>
      </c>
      <c r="Y5" s="181"/>
      <c r="Z5" s="425"/>
      <c r="AA5" s="469"/>
      <c r="AB5" s="469"/>
      <c r="AC5" s="470"/>
      <c r="AD5" s="181">
        <v>89</v>
      </c>
      <c r="AE5" s="456" t="str">
        <f ca="1">+MID(INDEX(WORLDCUP!$AF$101:$AF$147,MATCH(AD5,WORLDCUP!$Z$101:$Z$147,0)),1,3)</f>
        <v>Nor</v>
      </c>
      <c r="AF5" s="457">
        <f>+IF(ISBLANK(INDEX(WORLDCUP!$AD$101:$AD$147,MATCH(AD5,WORLDCUP!$Z$101:$Z$147,0))),"",INDEX(WORLDCUP!$AD$101:$AD$147,MATCH(AD5,WORLDCUP!$Z$101:$Z$147,0)))</f>
        <v>0</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0</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2</v>
      </c>
      <c r="J6" s="39">
        <f ca="1">+INDEX(WORLDCUP!$AT$6:$AT$97,MATCH(L6,WORLDCUP!$AI$6:$AI$97,0))</f>
        <v>-1</v>
      </c>
      <c r="K6" s="43" t="str">
        <f ca="1">+INDEX(WORLDCUP!$AR$6:$AR$97,MATCH(L6,WORLDCUP!$AI$6:$AI$97,0))&amp;"-"&amp;INDEX(WORLDCUP!$AS$6:$AS$97,MATCH(L6,WORLDCUP!$AI$6:$AI$97,0))</f>
        <v>3-4</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4</v>
      </c>
      <c r="V6" s="39">
        <f ca="1">+INDEX(WORLDCUP!$AT$6:$AT$97,MATCH(X6,WORLDCUP!$AI$6:$AI$97,0))</f>
        <v>0</v>
      </c>
      <c r="W6" s="43" t="str">
        <f ca="1">+INDEX(WORLDCUP!$AR$6:$AR$97,MATCH(X6,WORLDCUP!$AI$6:$AI$97,0))&amp;"-"&amp;INDEX(WORLDCUP!$AS$6:$AS$97,MATCH(X6,WORLDCUP!$AI$6:$AI$97,0))</f>
        <v>3-3</v>
      </c>
      <c r="X6" s="181" t="s">
        <v>445</v>
      </c>
      <c r="Y6" s="181">
        <v>77</v>
      </c>
      <c r="Z6" s="425" t="s">
        <v>685</v>
      </c>
      <c r="AA6" s="426" t="str">
        <f ca="1">+MID(INDEX(WORLDCUP!$AA$101:$AA$147,MATCH(Y6,WORLDCUP!$Z$101:$Z$147,0)),1,3)</f>
        <v>Nor</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Cze</v>
      </c>
      <c r="I7" s="477">
        <f ca="1">+INDEX(WORLDCUP!$AM$6:$AM$97,MATCH(L7,WORLDCUP!$AI$6:$AI$97,0))</f>
        <v>1</v>
      </c>
      <c r="J7" s="478">
        <f ca="1">+INDEX(WORLDCUP!$AT$6:$AT$97,MATCH(L7,WORLDCUP!$AI$6:$AI$97,0))</f>
        <v>-3</v>
      </c>
      <c r="K7" s="479" t="str">
        <f ca="1">+INDEX(WORLDCUP!$AR$6:$AR$97,MATCH(L7,WORLDCUP!$AI$6:$AI$97,0))&amp;"-"&amp;INDEX(WORLDCUP!$AS$6:$AS$97,MATCH(L7,WORLDCUP!$AI$6:$AI$97,0))</f>
        <v>2-5</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2</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-5</v>
      </c>
      <c r="W7" s="479" t="str">
        <f ca="1">+INDEX(WORLDCUP!$AR$6:$AR$97,MATCH(X7,WORLDCUP!$AI$6:$AI$97,0))&amp;"-"&amp;INDEX(WORLDCUP!$AS$6:$AS$97,MATCH(X7,WORLDCUP!$AI$6:$AI$97,0))</f>
        <v>1-6</v>
      </c>
      <c r="X7" s="181" t="s">
        <v>681</v>
      </c>
      <c r="Y7" s="181">
        <v>77</v>
      </c>
      <c r="Z7" s="425" t="s">
        <v>735</v>
      </c>
      <c r="AA7" s="480" t="str">
        <f ca="1">+MID(INDEX(WORLDCUP!$AF$101:$AF$147,MATCH(Y7,WORLDCUP!$Z$101:$Z$147,0)),1,IF(WORLDCUP!$H$113&lt;144,6,3))</f>
        <v>Uni</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0</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Mex</v>
      </c>
      <c r="AB9" s="427">
        <f>+IF(ISBLANK(INDEX(WORLDCUP!$AC$101:$AC$147,MATCH(Y9,WORLDCUP!$Z$101:$Z$147,0))),"",INDEX(WORLDCUP!$AC$101:$AC$147,MATCH(Y9,WORLDCUP!$Z$101:$Z$147,0)))</f>
        <v>2</v>
      </c>
      <c r="AC9" s="498" t="str">
        <f>+IF(ISBLANK(INDEX(WORLDCUP!$AB$101:$AB$147,MATCH(Y9,WORLDCUP!$Z$101:$Z$147,0))),"","( "&amp;INDEX(WORLDCUP!$AB$101:$AB$147,MATCH(Y9,WORLDCUP!$Z$101:$Z$147,0))&amp;" )")</f>
        <v>( 4 )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Bos</v>
      </c>
      <c r="AB10" s="453">
        <f>+IF(ISBLANK(INDEX(WORLDCUP!$AD$101:$AD$147,MATCH(Y10,WORLDCUP!$Z$101:$Z$147,0))),"",INDEX(WORLDCUP!$AD$101:$AD$147,MATCH(Y10,WORLDCUP!$Z$101:$Z$147,0)))</f>
        <v>2</v>
      </c>
      <c r="AC10" s="454" t="str">
        <f>+IF(ISBLANK(INDEX(WORLDCUP!$AE$101:$AE$147,MATCH(Y10,WORLDCUP!$Z$101:$Z$147,0))),"","( "&amp;INDEX(WORLDCUP!$AE$101:$AE$147,MATCH(Y10,WORLDCUP!$Z$101:$Z$147,0))&amp;" )")</f>
        <v>( 3 )</v>
      </c>
      <c r="AD10" s="500">
        <v>90</v>
      </c>
      <c r="AE10" s="456" t="str">
        <f ca="1">+MID(INDEX(WORLDCUP!$AA$101:$AA$147,MATCH(AD10,WORLDCUP!$Z$101:$Z$147,0)),1,3)</f>
        <v>Mex</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1</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6</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7</v>
      </c>
      <c r="K12" s="451" t="str">
        <f ca="1">+INDEX(WORLDCUP!$AR$6:$AR$97,MATCH(L12,WORLDCUP!$AI$6:$AI$97,0))&amp;"-"&amp;INDEX(WORLDCUP!$AS$6:$AS$97,MATCH(L12,WORLDCUP!$AI$6:$AI$97,0))</f>
        <v>7-0</v>
      </c>
      <c r="L12" s="181" t="s">
        <v>660</v>
      </c>
      <c r="M12" s="181">
        <v>13</v>
      </c>
      <c r="N12" s="505"/>
      <c r="O12" s="444" t="str">
        <f ca="1">+MID(INDEX(WORLDCUP!$AA$4:$AA$147,MATCH(M12,WORLDCUP!$AH$4:$AH$147,0)),1,3)</f>
        <v>Sau</v>
      </c>
      <c r="P12" s="445">
        <f>IF(ISBLANK(INDEX(WORLDCUP!$AC$4:$AC$147,MATCH(M12,WORLDCUP!$AH$4:$AH$147,0))),"",INDEX(WORLDCUP!$AC$4:$AC$147,MATCH(M12,WORLDCUP!$AH$4:$AH$147,0)))</f>
        <v>2</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9</v>
      </c>
      <c r="W12" s="451" t="str">
        <f ca="1">+INDEX(WORLDCUP!$AR$6:$AR$97,MATCH(X12,WORLDCUP!$AI$6:$AI$97,0))&amp;"-"&amp;INDEX(WORLDCUP!$AS$6:$AS$97,MATCH(X12,WORLDCUP!$AI$6:$AI$97,0))</f>
        <v>11-2</v>
      </c>
      <c r="X12" s="181" t="s">
        <v>682</v>
      </c>
      <c r="Y12" s="181">
        <v>75</v>
      </c>
      <c r="Z12" s="425" t="s">
        <v>676</v>
      </c>
      <c r="AA12" s="426" t="str">
        <f ca="1">+MID(INDEX(WORLDCUP!$AA$101:$AA$147,MATCH(Y12,WORLDCUP!$Z$101:$Z$147,0)),1,3)</f>
        <v>Net</v>
      </c>
      <c r="AB12" s="472">
        <f>+IF(ISBLANK(INDEX(WORLDCUP!$AC$101:$AC$147,MATCH(Y12,WORLDCUP!$Z$101:$Z$147,0))),"",INDEX(WORLDCUP!$AC$101:$AC$147,MATCH(Y12,WORLDCUP!$Z$101:$Z$147,0)))</f>
        <v>1</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0</v>
      </c>
      <c r="BI12" s="463">
        <f ca="1">COUNTIF(Pool!$C$130:$C$161,Fixture!BG12)-BJ12-BK12-BL12-BM12-BN12-BO12</f>
        <v>1</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Bos</v>
      </c>
      <c r="I13" s="38">
        <f ca="1">+INDEX(WORLDCUP!$AM$6:$AM$97,MATCH(L13,WORLDCUP!$AI$6:$AI$97,0))</f>
        <v>4</v>
      </c>
      <c r="J13" s="39">
        <f ca="1">+INDEX(WORLDCUP!$AT$6:$AT$97,MATCH(L13,WORLDCUP!$AI$6:$AI$97,0))</f>
        <v>-1</v>
      </c>
      <c r="K13" s="43" t="str">
        <f ca="1">+INDEX(WORLDCUP!$AR$6:$AR$97,MATCH(L13,WORLDCUP!$AI$6:$AI$97,0))&amp;"-"&amp;INDEX(WORLDCUP!$AS$6:$AS$97,MATCH(L13,WORLDCUP!$AI$6:$AI$97,0))</f>
        <v>3-4</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4</v>
      </c>
      <c r="V13" s="39">
        <f ca="1">+INDEX(WORLDCUP!$AT$6:$AT$97,MATCH(X13,WORLDCUP!$AI$6:$AI$97,0))</f>
        <v>2</v>
      </c>
      <c r="W13" s="43" t="str">
        <f ca="1">+INDEX(WORLDCUP!$AR$6:$AR$97,MATCH(X13,WORLDCUP!$AI$6:$AI$97,0))&amp;"-"&amp;INDEX(WORLDCUP!$AS$6:$AS$97,MATCH(X13,WORLDCUP!$AI$6:$AI$97,0))</f>
        <v>7-5</v>
      </c>
      <c r="X13" s="181" t="s">
        <v>683</v>
      </c>
      <c r="Y13" s="181">
        <v>75</v>
      </c>
      <c r="Z13" s="425" t="s">
        <v>668</v>
      </c>
      <c r="AA13" s="480" t="str">
        <f ca="1">+MID(INDEX(WORLDCUP!$AF$101:$AF$147,MATCH(Y13,WORLDCUP!$Z$101:$Z$147,0)),1,3)</f>
        <v>Mor</v>
      </c>
      <c r="AB13" s="481">
        <f>+IF(ISBLANK(INDEX(WORLDCUP!$AD$101:$AD$147,MATCH(Y13,WORLDCUP!$Z$101:$Z$147,0))),"",INDEX(WORLDCUP!$AD$101:$AD$147,MATCH(Y13,WORLDCUP!$Z$101:$Z$147,0)))</f>
        <v>0</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Can</v>
      </c>
      <c r="I14" s="38">
        <f ca="1">+INDEX(WORLDCUP!$AM$6:$AM$97,MATCH(L14,WORLDCUP!$AI$6:$AI$97,0))</f>
        <v>2</v>
      </c>
      <c r="J14" s="39">
        <f ca="1">+INDEX(WORLDCUP!$AT$6:$AT$97,MATCH(L14,WORLDCUP!$AI$6:$AI$97,0))</f>
        <v>-2</v>
      </c>
      <c r="K14" s="43" t="str">
        <f ca="1">+INDEX(WORLDCUP!$AR$6:$AR$97,MATCH(L14,WORLDCUP!$AI$6:$AI$97,0))&amp;"-"&amp;INDEX(WORLDCUP!$AS$6:$AS$97,MATCH(L14,WORLDCUP!$AI$6:$AI$97,0))</f>
        <v>2-4</v>
      </c>
      <c r="L14" s="181" t="s">
        <v>91</v>
      </c>
      <c r="M14" s="181">
        <v>37</v>
      </c>
      <c r="N14" s="505"/>
      <c r="O14" s="444" t="str">
        <f ca="1">+MID(INDEX(WORLDCUP!$AA$4:$AA$147,MATCH(M14,WORLDCUP!$AH$4:$AH$147,0)),1,3)</f>
        <v>Uru</v>
      </c>
      <c r="P14" s="445">
        <f>IF(ISBLANK(INDEX(WORLDCUP!$AC$4:$AC$147,MATCH(M14,WORLDCUP!$AH$4:$AH$147,0))),"",INDEX(WORLDCUP!$AC$4:$AC$147,MATCH(M14,WORLDCUP!$AH$4:$AH$147,0)))</f>
        <v>3</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Cap</v>
      </c>
      <c r="U14" s="38">
        <f ca="1">+INDEX(WORLDCUP!$AM$6:$AM$97,MATCH(X14,WORLDCUP!$AI$6:$AI$97,0))</f>
        <v>3</v>
      </c>
      <c r="V14" s="39">
        <f ca="1">+INDEX(WORLDCUP!$AT$6:$AT$97,MATCH(X14,WORLDCUP!$AI$6:$AI$97,0))</f>
        <v>-8</v>
      </c>
      <c r="W14" s="43" t="str">
        <f ca="1">+INDEX(WORLDCUP!$AR$6:$AR$97,MATCH(X14,WORLDCUP!$AI$6:$AI$97,0))&amp;"-"&amp;INDEX(WORLDCUP!$AS$6:$AS$97,MATCH(X14,WORLDCUP!$AI$6:$AI$97,0))</f>
        <v>1-9</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3</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-4</v>
      </c>
      <c r="K15" s="479" t="str">
        <f ca="1">+INDEX(WORLDCUP!$AR$6:$AR$97,MATCH(L15,WORLDCUP!$AI$6:$AI$97,0))&amp;"-"&amp;INDEX(WORLDCUP!$AS$6:$AS$97,MATCH(L15,WORLDCUP!$AI$6:$AI$97,0))</f>
        <v>2-6</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0</v>
      </c>
      <c r="R15" s="446" t="str">
        <f ca="1">+MID(INDEX(WORLDCUP!$AF$4:$AF$147,MATCH(M15,WORLDCUP!$AH$4:$AH$147,0)),1,3)</f>
        <v>Sau</v>
      </c>
      <c r="S15" s="467">
        <v>4</v>
      </c>
      <c r="T15" s="476" t="str">
        <f ca="1">+MID(INDEX(WORLDCUP!$AL$6:$AL$97,MATCH(X15,WORLDCUP!$AI$6:$AI$97,0)),1,3)</f>
        <v>Sau</v>
      </c>
      <c r="U15" s="477">
        <f ca="1">+INDEX(WORLDCUP!$AM$6:$AM$97,MATCH(X15,WORLDCUP!$AI$6:$AI$97,0))</f>
        <v>1</v>
      </c>
      <c r="V15" s="478">
        <f ca="1">+INDEX(WORLDCUP!$AT$6:$AT$97,MATCH(X15,WORLDCUP!$AI$6:$AI$97,0))</f>
        <v>-3</v>
      </c>
      <c r="W15" s="479" t="str">
        <f ca="1">+INDEX(WORLDCUP!$AR$6:$AR$97,MATCH(X15,WORLDCUP!$AI$6:$AI$97,0))&amp;"-"&amp;INDEX(WORLDCUP!$AS$6:$AS$97,MATCH(X15,WORLDCUP!$AI$6:$AI$97,0))</f>
        <v>2-5</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( 3 )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( 4 )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4</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0</v>
      </c>
      <c r="BJ19" s="464">
        <f ca="1">COUNTIF(Pool!$C$182:$C$197,Fixture!BG19)-BK19-BL19-BM19-BN19-BO19</f>
        <v>1</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1</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4</v>
      </c>
      <c r="K20" s="451" t="str">
        <f ca="1">+INDEX(WORLDCUP!$AR$6:$AR$97,MATCH(L20,WORLDCUP!$AI$6:$AI$97,0))&amp;"-"&amp;INDEX(WORLDCUP!$AS$6:$AS$97,MATCH(L20,WORLDCUP!$AI$6:$AI$97,0))</f>
        <v>6-2</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Nor</v>
      </c>
      <c r="U20" s="449">
        <f ca="1">+INDEX(WORLDCUP!$AM$6:$AM$97,MATCH(X20,WORLDCUP!$AI$6:$AI$97,0))</f>
        <v>9</v>
      </c>
      <c r="V20" s="450">
        <f ca="1">+INDEX(WORLDCUP!$AT$6:$AT$97,MATCH(X20,WORLDCUP!$AI$6:$AI$97,0))</f>
        <v>6</v>
      </c>
      <c r="W20" s="451" t="str">
        <f ca="1">+INDEX(WORLDCUP!$AR$6:$AR$97,MATCH(X20,WORLDCUP!$AI$6:$AI$97,0))&amp;"-"&amp;INDEX(WORLDCUP!$AS$6:$AS$97,MATCH(X20,WORLDCUP!$AI$6:$AI$97,0))</f>
        <v>6-0</v>
      </c>
      <c r="X20" s="181" t="s">
        <v>685</v>
      </c>
      <c r="Y20" s="181"/>
      <c r="Z20" s="425"/>
      <c r="AA20" s="494"/>
      <c r="AB20" s="494"/>
      <c r="AC20" s="494"/>
      <c r="AD20" s="181"/>
      <c r="AE20" s="429"/>
      <c r="AF20" s="429"/>
      <c r="AG20" s="475"/>
      <c r="AH20" s="181">
        <v>98</v>
      </c>
      <c r="AI20" s="483" t="str">
        <f ca="1">+MID(INDEX(WORLDCUP!$AF$101:$AF$147,MATCH(AH20,WORLDCUP!$Z$101:$Z$147,0)),1,3)</f>
        <v>Tur</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4</v>
      </c>
      <c r="K21" s="43" t="str">
        <f ca="1">+INDEX(WORLDCUP!$AR$6:$AR$97,MATCH(L21,WORLDCUP!$AI$6:$AI$97,0))&amp;"-"&amp;INDEX(WORLDCUP!$AS$6:$AS$97,MATCH(L21,WORLDCUP!$AI$6:$AI$97,0))</f>
        <v>7-3</v>
      </c>
      <c r="L21" s="181" t="s">
        <v>668</v>
      </c>
      <c r="M21" s="181">
        <v>42</v>
      </c>
      <c r="N21" s="522"/>
      <c r="O21" s="444" t="str">
        <f ca="1">+MID(INDEX(WORLDCUP!$AA$4:$AA$147,MATCH(M21,WORLDCUP!$AH$4:$AH$147,0)),1,3)</f>
        <v>Fra</v>
      </c>
      <c r="P21" s="445">
        <f>IF(ISBLANK(INDEX(WORLDCUP!$AC$4:$AC$147,MATCH(M21,WORLDCUP!$AH$4:$AH$147,0))),"",INDEX(WORLDCUP!$AC$4:$AC$147,MATCH(M21,WORLDCUP!$AH$4:$AH$147,0)))</f>
        <v>2</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Fra</v>
      </c>
      <c r="U21" s="38">
        <f ca="1">+INDEX(WORLDCUP!$AM$6:$AM$97,MATCH(X21,WORLDCUP!$AI$6:$AI$97,0))</f>
        <v>6</v>
      </c>
      <c r="V21" s="39">
        <f ca="1">+INDEX(WORLDCUP!$AT$6:$AT$97,MATCH(X21,WORLDCUP!$AI$6:$AI$97,0))</f>
        <v>2</v>
      </c>
      <c r="W21" s="43" t="str">
        <f ca="1">+INDEX(WORLDCUP!$AR$6:$AR$97,MATCH(X21,WORLDCUP!$AI$6:$AI$97,0))&amp;"-"&amp;INDEX(WORLDCUP!$AS$6:$AS$97,MATCH(X21,WORLDCUP!$AI$6:$AI$97,0))</f>
        <v>4-2</v>
      </c>
      <c r="X21" s="181" t="s">
        <v>686</v>
      </c>
      <c r="Y21" s="181">
        <v>81</v>
      </c>
      <c r="Z21" s="425" t="s">
        <v>670</v>
      </c>
      <c r="AA21" s="426" t="str">
        <f ca="1">+MID(INDEX(WORLDCUP!$AA$101:$AA$147,MATCH(Y21,WORLDCUP!$Z$101:$Z$147,0)),1,3)</f>
        <v>Tur</v>
      </c>
      <c r="AB21" s="427">
        <f>+IF(ISBLANK(INDEX(WORLDCUP!$AC$101:$AC$147,MATCH(Y21,WORLDCUP!$Z$101:$Z$147,0))),"",INDEX(WORLDCUP!$AC$101:$AC$147,MATCH(Y21,WORLDCUP!$Z$101:$Z$147,0)))</f>
        <v>3</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1</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4</v>
      </c>
      <c r="J22" s="39">
        <f ca="1">+INDEX(WORLDCUP!$AT$6:$AT$97,MATCH(L22,WORLDCUP!$AI$6:$AI$97,0))</f>
        <v>-1</v>
      </c>
      <c r="K22" s="43" t="str">
        <f ca="1">+INDEX(WORLDCUP!$AR$6:$AR$97,MATCH(L22,WORLDCUP!$AI$6:$AI$97,0))&amp;"-"&amp;INDEX(WORLDCUP!$AS$6:$AS$97,MATCH(L22,WORLDCUP!$AI$6:$AI$97,0))</f>
        <v>2-3</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0</v>
      </c>
      <c r="R22" s="446" t="str">
        <f ca="1">+MID(INDEX(WORLDCUP!$AF$4:$AF$147,MATCH(M22,WORLDCUP!$AH$4:$AH$147,0)),1,3)</f>
        <v>Sen</v>
      </c>
      <c r="S22" s="467">
        <v>3</v>
      </c>
      <c r="T22" s="468" t="str">
        <f ca="1">+MID(INDEX(WORLDCUP!$AL$6:$AL$97,MATCH(X22,WORLDCUP!$AI$6:$AI$97,0)),1,3)</f>
        <v>Sen</v>
      </c>
      <c r="U22" s="38">
        <f ca="1">+INDEX(WORLDCUP!$AM$6:$AM$97,MATCH(X22,WORLDCUP!$AI$6:$AI$97,0))</f>
        <v>1</v>
      </c>
      <c r="V22" s="39">
        <f ca="1">+INDEX(WORLDCUP!$AT$6:$AT$97,MATCH(X22,WORLDCUP!$AI$6:$AI$97,0))</f>
        <v>-3</v>
      </c>
      <c r="W22" s="43" t="str">
        <f ca="1">+INDEX(WORLDCUP!$AR$6:$AR$97,MATCH(X22,WORLDCUP!$AI$6:$AI$97,0))&amp;"-"&amp;INDEX(WORLDCUP!$AS$6:$AS$97,MATCH(X22,WORLDCUP!$AI$6:$AI$97,0))</f>
        <v>2-5</v>
      </c>
      <c r="X22" s="181" t="s">
        <v>450</v>
      </c>
      <c r="Y22" s="181">
        <v>81</v>
      </c>
      <c r="Z22" s="425" t="s">
        <v>738</v>
      </c>
      <c r="AA22" s="426" t="str">
        <f ca="1">+MID(INDEX(WORLDCUP!$AF$101:$AF$147,MATCH(Y22,WORLDCUP!$Z$101:$Z$147,0)),1,IF(WORLDCUP!$H$113&lt;144,6,3))</f>
        <v>Alg</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2</v>
      </c>
      <c r="AG22" s="501" t="str">
        <f>+IF(ISBLANK(INDEX(WORLDCUP!$AB$101:$AB$147,MATCH(AD22,WORLDCUP!$Z$101:$Z$147,0))),"","( "&amp;INDEX(WORLDCUP!$AB$101:$AB$147,MATCH(AD22,WORLDCUP!$Z$101:$Z$147,0))&amp;" )")</f>
        <v>( 4 )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1</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1</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-7</v>
      </c>
      <c r="K23" s="479" t="str">
        <f ca="1">+INDEX(WORLDCUP!$AR$6:$AR$97,MATCH(L23,WORLDCUP!$AI$6:$AI$97,0))&amp;"-"&amp;INDEX(WORLDCUP!$AS$6:$AS$97,MATCH(L23,WORLDCUP!$AI$6:$AI$97,0))</f>
        <v>1-8</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0</v>
      </c>
      <c r="R23" s="446" t="str">
        <f ca="1">+MID(INDEX(WORLDCUP!$AF$4:$AF$147,MATCH(M23,WORLDCUP!$AH$4:$AH$147,0)),1,3)</f>
        <v>Fra</v>
      </c>
      <c r="S23" s="467">
        <v>4</v>
      </c>
      <c r="T23" s="476" t="str">
        <f ca="1">+MID(INDEX(WORLDCUP!$AL$6:$AL$97,MATCH(X23,WORLDCUP!$AI$6:$AI$97,0)),1,3)</f>
        <v>Ira</v>
      </c>
      <c r="U23" s="477">
        <f ca="1">+INDEX(WORLDCUP!$AM$6:$AM$97,MATCH(X23,WORLDCUP!$AI$6:$AI$97,0))</f>
        <v>1</v>
      </c>
      <c r="V23" s="478">
        <f ca="1">+INDEX(WORLDCUP!$AT$6:$AT$97,MATCH(X23,WORLDCUP!$AI$6:$AI$97,0))</f>
        <v>-5</v>
      </c>
      <c r="W23" s="479" t="str">
        <f ca="1">+INDEX(WORLDCUP!$AR$6:$AR$97,MATCH(X23,WORLDCUP!$AI$6:$AI$97,0))&amp;"-"&amp;INDEX(WORLDCUP!$AS$6:$AS$97,MATCH(X23,WORLDCUP!$AI$6:$AI$97,0))</f>
        <v>1-6</v>
      </c>
      <c r="X23" s="181" t="s">
        <v>687</v>
      </c>
      <c r="Y23" s="181"/>
      <c r="Z23" s="425"/>
      <c r="AA23" s="469"/>
      <c r="AB23" s="469"/>
      <c r="AC23" s="470"/>
      <c r="AD23" s="181">
        <v>94</v>
      </c>
      <c r="AE23" s="456" t="str">
        <f ca="1">+MID(INDEX(WORLDCUP!$AF$101:$AF$147,MATCH(AD23,WORLDCUP!$Z$101:$Z$147,0)),1,3)</f>
        <v>Egy</v>
      </c>
      <c r="AF23" s="457">
        <f>+IF(ISBLANK(INDEX(WORLDCUP!$AD$101:$AD$147,MATCH(AD23,WORLDCUP!$Z$101:$Z$147,0))),"",INDEX(WORLDCUP!$AD$101:$AD$147,MATCH(AD23,WORLDCUP!$Z$101:$Z$147,0)))</f>
        <v>2</v>
      </c>
      <c r="AG23" s="474" t="str">
        <f>+IF(ISBLANK(INDEX(WORLDCUP!$AE$101:$AE$147,MATCH(AD23,WORLDCUP!$Z$101:$Z$147,0))),"","( "&amp;INDEX(WORLDCUP!$AE$101:$AE$147,MATCH(AD23,WORLDCUP!$Z$101:$Z$147,0))&amp;" )")</f>
        <v>( 2 )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4</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Egy</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Netherlands</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1</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2</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3</v>
      </c>
      <c r="K28" s="451" t="str">
        <f ca="1">+INDEX(WORLDCUP!$AR$6:$AR$97,MATCH(L28,WORLDCUP!$AI$6:$AI$97,0))&amp;"-"&amp;INDEX(WORLDCUP!$AS$6:$AS$97,MATCH(L28,WORLDCUP!$AI$6:$AI$97,0))</f>
        <v>6-3</v>
      </c>
      <c r="L28" s="181" t="s">
        <v>670</v>
      </c>
      <c r="M28" s="181">
        <v>20</v>
      </c>
      <c r="N28" s="545"/>
      <c r="O28" s="444" t="str">
        <f ca="1">+MID(INDEX(WORLDCUP!$AA$4:$AA$147,MATCH(M28,WORLDCUP!$AH$4:$AH$147,0)),1,3)</f>
        <v>Aus</v>
      </c>
      <c r="P28" s="445">
        <f>IF(ISBLANK(INDEX(WORLDCUP!$AC$4:$AC$147,MATCH(M28,WORLDCUP!$AH$4:$AH$147,0))),"",INDEX(WORLDCUP!$AC$4:$AC$147,MATCH(M28,WORLDCUP!$AH$4:$AH$147,0)))</f>
        <v>0</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9</v>
      </c>
      <c r="W28" s="451" t="str">
        <f ca="1">+INDEX(WORLDCUP!$AR$6:$AR$97,MATCH(X28,WORLDCUP!$AI$6:$AI$97,0))&amp;"-"&amp;INDEX(WORLDCUP!$AS$6:$AS$97,MATCH(X28,WORLDCUP!$AI$6:$AI$97,0))</f>
        <v>9-0</v>
      </c>
      <c r="X28" s="181" t="s">
        <v>688</v>
      </c>
      <c r="Y28" s="181">
        <v>76</v>
      </c>
      <c r="Z28" s="425" t="s">
        <v>677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1</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2</v>
      </c>
      <c r="F29" s="446" t="str">
        <f ca="1">+MID(INDEX(WORLDCUP!$AF$4:$AF$147,MATCH(A29,WORLDCUP!$AH$4:$AH$147,0)),1,3)</f>
        <v>Aus</v>
      </c>
      <c r="G29" s="467">
        <v>2</v>
      </c>
      <c r="H29" s="468" t="str">
        <f ca="1">+MID(INDEX(WORLDCUP!$AL$6:$AL$97,MATCH(L29,WORLDCUP!$AI$6:$AI$97,0)),1,3)</f>
        <v>Aus</v>
      </c>
      <c r="I29" s="38">
        <f ca="1">+INDEX(WORLDCUP!$AM$6:$AM$97,MATCH(L29,WORLDCUP!$AI$6:$AI$97,0))</f>
        <v>5</v>
      </c>
      <c r="J29" s="39">
        <f ca="1">+INDEX(WORLDCUP!$AT$6:$AT$97,MATCH(L29,WORLDCUP!$AI$6:$AI$97,0))</f>
        <v>1</v>
      </c>
      <c r="K29" s="43" t="str">
        <f ca="1">+INDEX(WORLDCUP!$AR$6:$AR$97,MATCH(L29,WORLDCUP!$AI$6:$AI$97,0))&amp;"-"&amp;INDEX(WORLDCUP!$AS$6:$AS$97,MATCH(L29,WORLDCUP!$AI$6:$AI$97,0))</f>
        <v>6-5</v>
      </c>
      <c r="L29" s="181" t="s">
        <v>671</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-2</v>
      </c>
      <c r="W29" s="43" t="str">
        <f ca="1">+INDEX(WORLDCUP!$AR$6:$AR$97,MATCH(X29,WORLDCUP!$AI$6:$AI$97,0))&amp;"-"&amp;INDEX(WORLDCUP!$AS$6:$AS$97,MATCH(X29,WORLDCUP!$AI$6:$AI$97,0))</f>
        <v>1-3</v>
      </c>
      <c r="X29" s="181" t="s">
        <v>689</v>
      </c>
      <c r="Y29" s="181"/>
      <c r="Z29" s="425"/>
      <c r="AA29" s="469"/>
      <c r="AB29" s="469"/>
      <c r="AC29" s="470"/>
      <c r="AD29" s="181">
        <v>91</v>
      </c>
      <c r="AE29" s="456" t="str">
        <f ca="1">+MID(INDEX(WORLDCUP!$AF$101:$AF$147,MATCH(AD29,WORLDCUP!$Z$101:$Z$147,0)),1,3)</f>
        <v>Fra</v>
      </c>
      <c r="AF29" s="457">
        <f>+IF(ISBLANK(INDEX(WORLDCUP!$AD$101:$AD$147,MATCH(AD29,WORLDCUP!$Z$101:$Z$147,0))),"",INDEX(WORLDCUP!$AD$101:$AD$147,MATCH(AD29,WORLDCUP!$Z$101:$Z$147,0)))</f>
        <v>3</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Uni</v>
      </c>
      <c r="I30" s="38">
        <f ca="1">+INDEX(WORLDCUP!$AM$6:$AM$97,MATCH(L30,WORLDCUP!$AI$6:$AI$97,0))</f>
        <v>4</v>
      </c>
      <c r="J30" s="39">
        <f ca="1">+INDEX(WORLDCUP!$AT$6:$AT$97,MATCH(L30,WORLDCUP!$AI$6:$AI$97,0))</f>
        <v>-1</v>
      </c>
      <c r="K30" s="43" t="str">
        <f ca="1">+INDEX(WORLDCUP!$AR$6:$AR$97,MATCH(L30,WORLDCUP!$AI$6:$AI$97,0))&amp;"-"&amp;INDEX(WORLDCUP!$AS$6:$AS$97,MATCH(L30,WORLDCUP!$AI$6:$AI$97,0))</f>
        <v>3-4</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-2</v>
      </c>
      <c r="W30" s="43" t="str">
        <f ca="1">+INDEX(WORLDCUP!$AR$6:$AR$97,MATCH(X30,WORLDCUP!$AI$6:$AI$97,0))&amp;"-"&amp;INDEX(WORLDCUP!$AS$6:$AS$97,MATCH(X30,WORLDCUP!$AI$6:$AI$97,0))</f>
        <v>2-4</v>
      </c>
      <c r="X30" s="181" t="s">
        <v>451</v>
      </c>
      <c r="Y30" s="181">
        <v>78</v>
      </c>
      <c r="Z30" s="425" t="s">
        <v>674</v>
      </c>
      <c r="AA30" s="426" t="str">
        <f ca="1">+MID(INDEX(WORLDCUP!$AA$101:$AA$147,MATCH(Y30,WORLDCUP!$Z$101:$Z$147,0)),1,3)</f>
        <v>Ecu</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-3</v>
      </c>
      <c r="K31" s="479" t="str">
        <f ca="1">+INDEX(WORLDCUP!$AR$6:$AR$97,MATCH(L31,WORLDCUP!$AI$6:$AI$97,0))&amp;"-"&amp;INDEX(WORLDCUP!$AS$6:$AS$97,MATCH(L31,WORLDCUP!$AI$6:$AI$97,0))</f>
        <v>2-5</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-5</v>
      </c>
      <c r="W31" s="479" t="str">
        <f ca="1">+INDEX(WORLDCUP!$AR$6:$AR$97,MATCH(X31,WORLDCUP!$AI$6:$AI$97,0))&amp;"-"&amp;INDEX(WORLDCUP!$AS$6:$AS$97,MATCH(X31,WORLDCUP!$AI$6:$AI$97,0))</f>
        <v>1-6</v>
      </c>
      <c r="X31" s="181" t="s">
        <v>690</v>
      </c>
      <c r="Y31" s="181">
        <v>78</v>
      </c>
      <c r="Z31" s="425" t="s">
        <v>686</v>
      </c>
      <c r="AA31" s="480" t="str">
        <f ca="1">+MID(INDEX(WORLDCUP!$AF$101:$AF$147,MATCH(Y31,WORLDCUP!$Z$101:$Z$147,0)),1,3)</f>
        <v>Fra</v>
      </c>
      <c r="AB31" s="481">
        <f>+IF(ISBLANK(INDEX(WORLDCUP!$AD$101:$AD$147,MATCH(Y31,WORLDCUP!$Z$101:$Z$147,0))),"",INDEX(WORLDCUP!$AD$101:$AD$147,MATCH(Y31,WORLDCUP!$Z$101:$Z$147,0)))</f>
        <v>3</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Fra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Neth</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Fran</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1</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Sou</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Cap</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Sou</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5</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11-3</v>
      </c>
      <c r="L36" s="181" t="s">
        <v>673</v>
      </c>
      <c r="M36" s="181">
        <v>24</v>
      </c>
      <c r="N36" s="561"/>
      <c r="O36" s="444" t="str">
        <f ca="1">+MID(INDEX(WORLDCUP!$AA$4:$AA$147,MATCH(M36,WORLDCUP!$AH$4:$AH$147,0)),1,3)</f>
        <v>Uzb</v>
      </c>
      <c r="P36" s="445">
        <f>IF(ISBLANK(INDEX(WORLDCUP!$AC$4:$AC$147,MATCH(M36,WORLDCUP!$AH$4:$AH$147,0))),"",INDEX(WORLDCUP!$AC$4:$AC$147,MATCH(M36,WORLDCUP!$AH$4:$AH$147,0)))</f>
        <v>2</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4</v>
      </c>
      <c r="W36" s="451" t="str">
        <f ca="1">+INDEX(WORLDCUP!$AR$6:$AR$97,MATCH(X36,WORLDCUP!$AI$6:$AI$97,0))&amp;"-"&amp;INDEX(WORLDCUP!$AS$6:$AS$97,MATCH(X36,WORLDCUP!$AI$6:$AI$97,0))</f>
        <v>6-2</v>
      </c>
      <c r="X36" s="181" t="s">
        <v>691</v>
      </c>
      <c r="Y36" s="181">
        <v>80</v>
      </c>
      <c r="Z36" s="425" t="s">
        <v>694</v>
      </c>
      <c r="AA36" s="426" t="str">
        <f ca="1">+MID(INDEX(WORLDCUP!$AA$101:$AA$147,MATCH(Y36,WORLDCUP!$Z$101:$Z$147,0)),1,3)</f>
        <v>Eng</v>
      </c>
      <c r="AB36" s="472">
        <f>+IF(ISBLANK(INDEX(WORLDCUP!$AC$101:$AC$147,MATCH(Y36,WORLDCUP!$Z$101:$Z$147,0))),"",INDEX(WORLDCUP!$AC$101:$AC$147,MATCH(Y36,WORLDCUP!$Z$101:$Z$147,0)))</f>
        <v>1</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1</v>
      </c>
      <c r="K37" s="43" t="str">
        <f ca="1">+INDEX(WORLDCUP!$AR$6:$AR$97,MATCH(L37,WORLDCUP!$AI$6:$AI$97,0))&amp;"-"&amp;INDEX(WORLDCUP!$AS$6:$AS$97,MATCH(L37,WORLDCUP!$AI$6:$AI$97,0))</f>
        <v>7-6</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3</v>
      </c>
      <c r="V37" s="39">
        <f ca="1">+INDEX(WORLDCUP!$AT$6:$AT$97,MATCH(X37,WORLDCUP!$AI$6:$AI$97,0))</f>
        <v>0</v>
      </c>
      <c r="W37" s="43" t="str">
        <f ca="1">+INDEX(WORLDCUP!$AR$6:$AR$97,MATCH(X37,WORLDCUP!$AI$6:$AI$97,0))&amp;"-"&amp;INDEX(WORLDCUP!$AS$6:$AS$97,MATCH(X37,WORLDCUP!$AI$6:$AI$97,0))</f>
        <v>7-7</v>
      </c>
      <c r="X37" s="181" t="s">
        <v>692</v>
      </c>
      <c r="Y37" s="181">
        <v>80</v>
      </c>
      <c r="Z37" s="425" t="s">
        <v>737</v>
      </c>
      <c r="AA37" s="480" t="str">
        <f ca="1">+MID(INDEX(WORLDCUP!$AF$101:$AF$147,MATCH(Y37,WORLDCUP!$Z$101:$Z$147,0)),1,IF(WORLDCUP!$H$113&lt;144,6,3))</f>
        <v>Ivo</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Fra</v>
      </c>
      <c r="AN37" s="509">
        <f>+IF(ISBLANK(INDEX(WORLDCUP!$AC$101:$AC$147,MATCH(AL37,WORLDCUP!$Z$101:$Z$147,0))),"",INDEX(WORLDCUP!$AC$101:$AC$147,MATCH(AL37,WORLDCUP!$Z$101:$Z$147,0)))</f>
        <v>0</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3</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2</v>
      </c>
      <c r="J38" s="39">
        <f ca="1">+INDEX(WORLDCUP!$AT$6:$AT$97,MATCH(L38,WORLDCUP!$AI$6:$AI$97,0))</f>
        <v>-2</v>
      </c>
      <c r="K38" s="43" t="str">
        <f ca="1">+INDEX(WORLDCUP!$AR$6:$AR$97,MATCH(L38,WORLDCUP!$AI$6:$AI$97,0))&amp;"-"&amp;INDEX(WORLDCUP!$AS$6:$AS$97,MATCH(L38,WORLDCUP!$AI$6:$AI$97,0))</f>
        <v>5-7</v>
      </c>
      <c r="L38" s="181" t="s">
        <v>94</v>
      </c>
      <c r="M38" s="181">
        <v>48</v>
      </c>
      <c r="N38" s="561"/>
      <c r="O38" s="444" t="str">
        <f ca="1">+MID(INDEX(WORLDCUP!$AA$4:$AA$147,MATCH(M38,WORLDCUP!$AH$4:$AH$147,0)),1,3)</f>
        <v>Col</v>
      </c>
      <c r="P38" s="445">
        <f>IF(ISBLANK(INDEX(WORLDCUP!$AC$4:$AC$147,MATCH(M38,WORLDCUP!$AH$4:$AH$147,0))),"",INDEX(WORLDCUP!$AC$4:$AC$147,MATCH(M38,WORLDCUP!$AH$4:$AH$147,0)))</f>
        <v>3</v>
      </c>
      <c r="Q38" s="445">
        <f>IF(ISBLANK(INDEX(WORLDCUP!$AD$4:$AD$147,MATCH(M38,WORLDCUP!$AH$4:$AH$147,0))),"",INDEX(WORLDCUP!$AD$4:$AD$147,MATCH(M38,WORLDCUP!$AH$4:$AH$147,0)))</f>
        <v>3</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2</v>
      </c>
      <c r="V38" s="39">
        <f ca="1">+INDEX(WORLDCUP!$AT$6:$AT$97,MATCH(X38,WORLDCUP!$AI$6:$AI$97,0))</f>
        <v>-2</v>
      </c>
      <c r="W38" s="43" t="str">
        <f ca="1">+INDEX(WORLDCUP!$AR$6:$AR$97,MATCH(X38,WORLDCUP!$AI$6:$AI$97,0))&amp;"-"&amp;INDEX(WORLDCUP!$AS$6:$AS$97,MATCH(X38,WORLDCUP!$AI$6:$AI$97,0))</f>
        <v>3-5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2</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-7</v>
      </c>
      <c r="K39" s="479" t="str">
        <f ca="1">+INDEX(WORLDCUP!$AR$6:$AR$97,MATCH(L39,WORLDCUP!$AI$6:$AI$97,0))&amp;"-"&amp;INDEX(WORLDCUP!$AS$6:$AS$97,MATCH(L39,WORLDCUP!$AI$6:$AI$97,0))</f>
        <v>3-10</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2</v>
      </c>
      <c r="V39" s="478">
        <f ca="1">+INDEX(WORLDCUP!$AT$6:$AT$97,MATCH(X39,WORLDCUP!$AI$6:$AI$97,0))</f>
        <v>-2</v>
      </c>
      <c r="W39" s="479" t="str">
        <f ca="1">+INDEX(WORLDCUP!$AR$6:$AR$97,MATCH(X39,WORLDCUP!$AI$6:$AI$97,0))&amp;"-"&amp;INDEX(WORLDCUP!$AS$6:$AS$97,MATCH(X39,WORLDCUP!$AI$6:$AI$97,0))</f>
        <v>2-4</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2</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1</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Bel</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Aus</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3</v>
      </c>
      <c r="E43" s="418">
        <f>IF(ISBLANK(INDEX(WORLDCUP!$AD$4:$AD$147,MATCH(A43,WORLDCUP!$AH$4:$AH$147,0))),"",INDEX(WORLDCUP!$AD$4:$AD$147,MATCH(A43,WORLDCUP!$AH$4:$AH$147,0)))</f>
        <v>3</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Bel</v>
      </c>
      <c r="AB43" s="481">
        <f>+IF(ISBLANK(INDEX(WORLDCUP!$AD$101:$AD$147,MATCH(Y43,WORLDCUP!$Z$101:$Z$147,0))),"",INDEX(WORLDCUP!$AD$101:$AD$147,MATCH(Y43,WORLDCUP!$Z$101:$Z$147,0)))</f>
        <v>2</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0</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6-3</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3</v>
      </c>
      <c r="W44" s="451" t="str">
        <f ca="1">+INDEX(WORLDCUP!$AR$6:$AR$97,MATCH(X44,WORLDCUP!$AI$6:$AI$97,0))&amp;"-"&amp;INDEX(WORLDCUP!$AS$6:$AS$97,MATCH(X44,WORLDCUP!$AI$6:$AI$97,0))</f>
        <v>5-2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3</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7</v>
      </c>
      <c r="J45" s="39">
        <f ca="1">+INDEX(WORLDCUP!$AT$6:$AT$97,MATCH(L45,WORLDCUP!$AI$6:$AI$97,0))</f>
        <v>2</v>
      </c>
      <c r="K45" s="43" t="str">
        <f ca="1">+INDEX(WORLDCUP!$AR$6:$AR$97,MATCH(L45,WORLDCUP!$AI$6:$AI$97,0))&amp;"-"&amp;INDEX(WORLDCUP!$AS$6:$AS$97,MATCH(L45,WORLDCUP!$AI$6:$AI$97,0))</f>
        <v>5-3</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5</v>
      </c>
      <c r="V45" s="39">
        <f ca="1">+INDEX(WORLDCUP!$AT$6:$AT$97,MATCH(X45,WORLDCUP!$AI$6:$AI$97,0))</f>
        <v>2</v>
      </c>
      <c r="W45" s="43" t="str">
        <f ca="1">+INDEX(WORLDCUP!$AR$6:$AR$97,MATCH(X45,WORLDCUP!$AI$6:$AI$97,0))&amp;"-"&amp;INDEX(WORLDCUP!$AS$6:$AS$97,MATCH(X45,WORLDCUP!$AI$6:$AI$97,0))</f>
        <v>4-2</v>
      </c>
      <c r="X45" s="181" t="s">
        <v>695</v>
      </c>
      <c r="Y45" s="181">
        <v>85</v>
      </c>
      <c r="Z45" s="425" t="s">
        <v>660</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Tun</v>
      </c>
      <c r="I46" s="38">
        <f ca="1">+INDEX(WORLDCUP!$AM$6:$AM$97,MATCH(L46,WORLDCUP!$AI$6:$AI$97,0))</f>
        <v>1</v>
      </c>
      <c r="J46" s="39">
        <f ca="1">+INDEX(WORLDCUP!$AT$6:$AT$97,MATCH(L46,WORLDCUP!$AI$6:$AI$97,0))</f>
        <v>-2</v>
      </c>
      <c r="K46" s="43" t="str">
        <f ca="1">+INDEX(WORLDCUP!$AR$6:$AR$97,MATCH(L46,WORLDCUP!$AI$6:$AI$97,0))&amp;"-"&amp;INDEX(WORLDCUP!$AS$6:$AS$97,MATCH(L46,WORLDCUP!$AI$6:$AI$97,0))</f>
        <v>0-2</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0</v>
      </c>
      <c r="W46" s="43" t="str">
        <f ca="1">+INDEX(WORLDCUP!$AR$6:$AR$97,MATCH(X46,WORLDCUP!$AI$6:$AI$97,0))&amp;"-"&amp;INDEX(WORLDCUP!$AS$6:$AS$97,MATCH(X46,WORLDCUP!$AI$6:$AI$97,0))</f>
        <v>4-4</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0</v>
      </c>
      <c r="F47" s="446" t="str">
        <f ca="1">+MID(INDEX(WORLDCUP!$AF$4:$AF$147,MATCH(A47,WORLDCUP!$AH$4:$AH$147,0)),1,3)</f>
        <v>Swe</v>
      </c>
      <c r="G47" s="467">
        <v>4</v>
      </c>
      <c r="H47" s="476" t="str">
        <f ca="1">+MID(INDEX(WORLDCUP!$AL$6:$AL$97,MATCH(L47,WORLDCUP!$AI$6:$AI$97,0)),1,3)</f>
        <v>Swe</v>
      </c>
      <c r="I47" s="477">
        <f ca="1">+INDEX(WORLDCUP!$AM$6:$AM$97,MATCH(L47,WORLDCUP!$AI$6:$AI$97,0))</f>
        <v>1</v>
      </c>
      <c r="J47" s="478">
        <f ca="1">+INDEX(WORLDCUP!$AT$6:$AT$97,MATCH(L47,WORLDCUP!$AI$6:$AI$97,0))</f>
        <v>-3</v>
      </c>
      <c r="K47" s="479" t="str">
        <f ca="1">+INDEX(WORLDCUP!$AR$6:$AR$97,MATCH(L47,WORLDCUP!$AI$6:$AI$97,0))&amp;"-"&amp;INDEX(WORLDCUP!$AS$6:$AS$97,MATCH(L47,WORLDCUP!$AI$6:$AI$97,0))</f>
        <v>0-3</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1</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-5</v>
      </c>
      <c r="W47" s="479" t="str">
        <f ca="1">+INDEX(WORLDCUP!$AR$6:$AR$97,MATCH(X47,WORLDCUP!$AI$6:$AI$97,0))&amp;"-"&amp;INDEX(WORLDCUP!$AS$6:$AS$97,MATCH(X47,WORLDCUP!$AI$6:$AI$97,0))</f>
        <v>0-5</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1</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Senegal</v>
      </c>
      <c r="F2" s="9" t="str">
        <f ca="1">+WORLDCUP!BD63</f>
        <v>Tunisia</v>
      </c>
      <c r="G2" s="9" t="str">
        <f ca="1">+WORLDCUP!BD65</f>
        <v>Cape Verde</v>
      </c>
      <c r="H2" s="9" t="str">
        <f ca="1">+WORLDCUP!BD64</f>
        <v>Iran</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Iran</v>
      </c>
      <c r="E3" s="9" t="str">
        <f ca="1">+WORLDCUP!BD66</f>
        <v>Senegal</v>
      </c>
      <c r="F3" s="9" t="str">
        <f ca="1">+WORLDCUP!BD61</f>
        <v>United States</v>
      </c>
      <c r="G3" s="9" t="str">
        <f ca="1">+WORLDCUP!BD67</f>
        <v>Algeria</v>
      </c>
      <c r="H3" s="9" t="str">
        <f ca="1">+WORLDCUP!BD63</f>
        <v>Tunisia</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Senegal</v>
      </c>
      <c r="F4" s="9" t="str">
        <f ca="1">+WORLDCUP!BD61</f>
        <v>United States</v>
      </c>
      <c r="G4" s="9" t="str">
        <f ca="1">+WORLDCUP!BD65</f>
        <v>Cape Verde</v>
      </c>
      <c r="H4" s="9" t="str">
        <f ca="1">+WORLDCUP!BD64</f>
        <v>Iran</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Senegal</v>
      </c>
      <c r="F5" s="9" t="str">
        <f ca="1">+WORLDCUP!BD61</f>
        <v>United States</v>
      </c>
      <c r="G5" s="9" t="str">
        <f ca="1">+WORLDCUP!BD65</f>
        <v>Cape Verde</v>
      </c>
      <c r="H5" s="9" t="str">
        <f ca="1">+WORLDCUP!BD63</f>
        <v>Tunisia</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Senegal</v>
      </c>
      <c r="F6" s="9" t="str">
        <f ca="1">+WORLDCUP!BD61</f>
        <v>United States</v>
      </c>
      <c r="G6" s="9" t="str">
        <f ca="1">+WORLDCUP!BD67</f>
        <v>Algeria</v>
      </c>
      <c r="H6" s="9" t="str">
        <f ca="1">+WORLDCUP!BD63</f>
        <v>Tunisia</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Algeria</v>
      </c>
      <c r="F7" s="9" t="str">
        <f ca="1">+WORLDCUP!BD61</f>
        <v>United States</v>
      </c>
      <c r="G7" s="9" t="str">
        <f ca="1">+WORLDCUP!BD65</f>
        <v>Cape Verde</v>
      </c>
      <c r="H7" s="9" t="str">
        <f ca="1">+WORLDCUP!BD63</f>
        <v>Tunisia</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Senegal</v>
      </c>
      <c r="F8" s="9" t="str">
        <f ca="1">+WORLDCUP!BD61</f>
        <v>United States</v>
      </c>
      <c r="G8" s="9" t="str">
        <f ca="1">+WORLDCUP!BD65</f>
        <v>Cape Verde</v>
      </c>
      <c r="H8" s="9" t="str">
        <f ca="1">+WORLDCUP!BD63</f>
        <v>Tunisia</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Algeria</v>
      </c>
      <c r="F9" s="9" t="str">
        <f ca="1">+WORLDCUP!BD61</f>
        <v>United States</v>
      </c>
      <c r="G9" s="9" t="str">
        <f ca="1">+WORLDCUP!BD65</f>
        <v>Cape Verde</v>
      </c>
      <c r="H9" s="9" t="str">
        <f ca="1">+WORLDCUP!BD63</f>
        <v>Tunisia</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Algeria</v>
      </c>
      <c r="F10" s="9" t="str">
        <f ca="1">+WORLDCUP!BD61</f>
        <v>United States</v>
      </c>
      <c r="G10" s="9" t="str">
        <f ca="1">+WORLDCUP!BD65</f>
        <v>Cape Verde</v>
      </c>
      <c r="H10" s="9" t="str">
        <f ca="1">+WORLDCUP!BD63</f>
        <v>Tunisia</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Iran</v>
      </c>
      <c r="E11" s="9" t="str">
        <f ca="1">+WORLDCUP!BD66</f>
        <v>Senegal</v>
      </c>
      <c r="F11" s="9" t="str">
        <f ca="1">+WORLDCUP!BD60</f>
        <v>Scotland</v>
      </c>
      <c r="G11" s="9" t="str">
        <f ca="1">+WORLDCUP!BD67</f>
        <v>Algeria</v>
      </c>
      <c r="H11" s="9" t="str">
        <f ca="1">+WORLDCUP!BD63</f>
        <v>Tunisia</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Senegal</v>
      </c>
      <c r="F12" s="9" t="str">
        <f ca="1">+WORLDCUP!BD60</f>
        <v>Scotland</v>
      </c>
      <c r="G12" s="9" t="str">
        <f ca="1">+WORLDCUP!BD65</f>
        <v>Cape Verde</v>
      </c>
      <c r="H12" s="9" t="str">
        <f ca="1">+WORLDCUP!BD64</f>
        <v>Iran</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Senegal</v>
      </c>
      <c r="F13" s="9" t="str">
        <f ca="1">+WORLDCUP!BD60</f>
        <v>Scotland</v>
      </c>
      <c r="G13" s="9" t="str">
        <f ca="1">+WORLDCUP!BD65</f>
        <v>Cape Verde</v>
      </c>
      <c r="H13" s="9" t="str">
        <f ca="1">+WORLDCUP!BD63</f>
        <v>Tunisia</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Senegal</v>
      </c>
      <c r="F14" s="9" t="str">
        <f ca="1">+WORLDCUP!BD60</f>
        <v>Scotland</v>
      </c>
      <c r="G14" s="9" t="str">
        <f ca="1">+WORLDCUP!BD67</f>
        <v>Algeria</v>
      </c>
      <c r="H14" s="9" t="str">
        <f ca="1">+WORLDCUP!BD63</f>
        <v>Tunisia</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Algeria</v>
      </c>
      <c r="F15" s="9" t="str">
        <f ca="1">+WORLDCUP!BD60</f>
        <v>Scotland</v>
      </c>
      <c r="G15" s="9" t="str">
        <f ca="1">+WORLDCUP!BD65</f>
        <v>Cape Verde</v>
      </c>
      <c r="H15" s="9" t="str">
        <f ca="1">+WORLDCUP!BD63</f>
        <v>Tunisia</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Senegal</v>
      </c>
      <c r="F16" s="9" t="str">
        <f ca="1">+WORLDCUP!BD60</f>
        <v>Scotland</v>
      </c>
      <c r="G16" s="9" t="str">
        <f ca="1">+WORLDCUP!BD65</f>
        <v>Cape Verde</v>
      </c>
      <c r="H16" s="9" t="str">
        <f ca="1">+WORLDCUP!BD63</f>
        <v>Tunisia</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Algeria</v>
      </c>
      <c r="F17" s="9" t="str">
        <f ca="1">+WORLDCUP!BD60</f>
        <v>Scotland</v>
      </c>
      <c r="G17" s="9" t="str">
        <f ca="1">+WORLDCUP!BD65</f>
        <v>Cape Verde</v>
      </c>
      <c r="H17" s="9" t="str">
        <f ca="1">+WORLDCUP!BD63</f>
        <v>Tunisia</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Algeria</v>
      </c>
      <c r="F18" s="9" t="str">
        <f ca="1">+WORLDCUP!BD60</f>
        <v>Scotland</v>
      </c>
      <c r="G18" s="9" t="str">
        <f ca="1">+WORLDCUP!BD65</f>
        <v>Cape Verde</v>
      </c>
      <c r="H18" s="9" t="str">
        <f ca="1">+WORLDCUP!BD63</f>
        <v>Tunisia</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Iran</v>
      </c>
      <c r="E19" s="9" t="str">
        <f ca="1">+WORLDCUP!BD66</f>
        <v>Senegal</v>
      </c>
      <c r="F19" s="9" t="str">
        <f ca="1">+WORLDCUP!BD60</f>
        <v>Scotland</v>
      </c>
      <c r="G19" s="9" t="str">
        <f ca="1">+WORLDCUP!BD67</f>
        <v>Algeria</v>
      </c>
      <c r="H19" s="9" t="str">
        <f ca="1">+WORLDCUP!BD61</f>
        <v>United States</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United States</v>
      </c>
      <c r="G20" s="9" t="str">
        <f ca="1">+WORLDCUP!BD65</f>
        <v>Cape Verde</v>
      </c>
      <c r="H20" s="9" t="str">
        <f ca="1">+WORLDCUP!BD63</f>
        <v>Tunisia</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United States</v>
      </c>
      <c r="G21" s="9" t="str">
        <f ca="1">+WORLDCUP!BD67</f>
        <v>Algeria</v>
      </c>
      <c r="H21" s="9" t="str">
        <f ca="1">+WORLDCUP!BD63</f>
        <v>Tunisia</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United States</v>
      </c>
      <c r="G22" s="9" t="str">
        <f ca="1">+WORLDCUP!BD65</f>
        <v>Cape Verde</v>
      </c>
      <c r="H22" s="9" t="str">
        <f ca="1">+WORLDCUP!BD63</f>
        <v>Tunisia</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United States</v>
      </c>
      <c r="G23" s="9" t="str">
        <f ca="1">+WORLDCUP!BD65</f>
        <v>Cape Verde</v>
      </c>
      <c r="H23" s="9" t="str">
        <f ca="1">+WORLDCUP!BD63</f>
        <v>Tunisia</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United States</v>
      </c>
      <c r="G24" s="9" t="str">
        <f ca="1">+WORLDCUP!BD65</f>
        <v>Cape Verde</v>
      </c>
      <c r="H24" s="9" t="str">
        <f ca="1">+WORLDCUP!BD63</f>
        <v>Tunisia</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United States</v>
      </c>
      <c r="G25" s="9" t="str">
        <f ca="1">+WORLDCUP!BD65</f>
        <v>Cape Verde</v>
      </c>
      <c r="H25" s="9" t="str">
        <f ca="1">+WORLDCUP!BD63</f>
        <v>Tunisia</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Senegal</v>
      </c>
      <c r="F26" s="9" t="str">
        <f ca="1">+WORLDCUP!BD60</f>
        <v>Scotland</v>
      </c>
      <c r="G26" s="9" t="str">
        <f ca="1">+WORLDCUP!BD65</f>
        <v>Cape Verde</v>
      </c>
      <c r="H26" s="9" t="str">
        <f ca="1">+WORLDCUP!BD61</f>
        <v>United States</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Senegal</v>
      </c>
      <c r="F27" s="9" t="str">
        <f ca="1">+WORLDCUP!BD60</f>
        <v>Scotland</v>
      </c>
      <c r="G27" s="9" t="str">
        <f ca="1">+WORLDCUP!BD67</f>
        <v>Algeria</v>
      </c>
      <c r="H27" s="9" t="str">
        <f ca="1">+WORLDCUP!BD61</f>
        <v>United States</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Algeria</v>
      </c>
      <c r="F28" s="9" t="str">
        <f ca="1">+WORLDCUP!BD60</f>
        <v>Scotland</v>
      </c>
      <c r="G28" s="9" t="str">
        <f ca="1">+WORLDCUP!BD65</f>
        <v>Cape Verde</v>
      </c>
      <c r="H28" s="9" t="str">
        <f ca="1">+WORLDCUP!BD61</f>
        <v>United States</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Senegal</v>
      </c>
      <c r="F29" s="9" t="str">
        <f ca="1">+WORLDCUP!BD60</f>
        <v>Scotland</v>
      </c>
      <c r="G29" s="9" t="str">
        <f ca="1">+WORLDCUP!BD65</f>
        <v>Cape Verde</v>
      </c>
      <c r="H29" s="9" t="str">
        <f ca="1">+WORLDCUP!BD61</f>
        <v>United States</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Algeria</v>
      </c>
      <c r="F30" s="9" t="str">
        <f ca="1">+WORLDCUP!BD60</f>
        <v>Scotland</v>
      </c>
      <c r="G30" s="9" t="str">
        <f ca="1">+WORLDCUP!BD65</f>
        <v>Cape Verde</v>
      </c>
      <c r="H30" s="9" t="str">
        <f ca="1">+WORLDCUP!BD61</f>
        <v>United States</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Algeria</v>
      </c>
      <c r="F31" s="9" t="str">
        <f ca="1">+WORLDCUP!BD60</f>
        <v>Scotland</v>
      </c>
      <c r="G31" s="9" t="str">
        <f ca="1">+WORLDCUP!BD65</f>
        <v>Cape Verde</v>
      </c>
      <c r="H31" s="9" t="str">
        <f ca="1">+WORLDCUP!BD61</f>
        <v>United States</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United States</v>
      </c>
      <c r="G32" s="9" t="str">
        <f ca="1">+WORLDCUP!BD66</f>
        <v>Senegal</v>
      </c>
      <c r="H32" s="9" t="str">
        <f ca="1">+WORLDCUP!BD63</f>
        <v>Tunisia</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United States</v>
      </c>
      <c r="G33" s="9" t="str">
        <f ca="1">+WORLDCUP!BD65</f>
        <v>Cape Verde</v>
      </c>
      <c r="H33" s="9" t="str">
        <f ca="1">+WORLDCUP!BD63</f>
        <v>Tunisia</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Senegal</v>
      </c>
      <c r="F34" s="9" t="str">
        <f ca="1">+WORLDCUP!BD61</f>
        <v>United States</v>
      </c>
      <c r="G34" s="9" t="str">
        <f ca="1">+WORLDCUP!BD65</f>
        <v>Cape Verde</v>
      </c>
      <c r="H34" s="9" t="str">
        <f ca="1">+WORLDCUP!BD63</f>
        <v>Tunisia</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United States</v>
      </c>
      <c r="G35" s="9" t="str">
        <f ca="1">+WORLDCUP!BD65</f>
        <v>Cape Verde</v>
      </c>
      <c r="H35" s="9" t="str">
        <f ca="1">+WORLDCUP!BD63</f>
        <v>Tunisia</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United States</v>
      </c>
      <c r="G36" s="9" t="str">
        <f ca="1">+WORLDCUP!BD65</f>
        <v>Cape Verde</v>
      </c>
      <c r="H36" s="9" t="str">
        <f ca="1">+WORLDCUP!BD63</f>
        <v>Tunisia</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Ivory Coast</v>
      </c>
      <c r="F37" s="9" t="str">
        <f ca="1">+WORLDCUP!BD61</f>
        <v>United States</v>
      </c>
      <c r="G37" s="9" t="str">
        <f ca="1">+WORLDCUP!BD67</f>
        <v>Algeria</v>
      </c>
      <c r="H37" s="9" t="str">
        <f ca="1">+WORLDCUP!BD63</f>
        <v>Tunisia</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Ivory Coast</v>
      </c>
      <c r="F38" s="9" t="str">
        <f ca="1">+WORLDCUP!BD61</f>
        <v>United States</v>
      </c>
      <c r="G38" s="9" t="str">
        <f ca="1">+WORLDCUP!BD66</f>
        <v>Senegal</v>
      </c>
      <c r="H38" s="9" t="str">
        <f ca="1">+WORLDCUP!BD63</f>
        <v>Tunisia</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Ivory Coast</v>
      </c>
      <c r="F39" s="9" t="str">
        <f ca="1">+WORLDCUP!BD61</f>
        <v>United States</v>
      </c>
      <c r="G39" s="9" t="str">
        <f ca="1">+WORLDCUP!BD67</f>
        <v>Algeria</v>
      </c>
      <c r="H39" s="9" t="str">
        <f ca="1">+WORLDCUP!BD63</f>
        <v>Tunisia</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Ivory Coast</v>
      </c>
      <c r="F40" s="9" t="str">
        <f ca="1">+WORLDCUP!BD61</f>
        <v>United States</v>
      </c>
      <c r="G40" s="9" t="str">
        <f ca="1">+WORLDCUP!BD67</f>
        <v>Algeria</v>
      </c>
      <c r="H40" s="9" t="str">
        <f ca="1">+WORLDCUP!BD63</f>
        <v>Tunisia</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Ivory Coast</v>
      </c>
      <c r="F41" s="9" t="str">
        <f ca="1">+WORLDCUP!BD61</f>
        <v>United States</v>
      </c>
      <c r="G41" s="9" t="str">
        <f ca="1">+WORLDCUP!BD65</f>
        <v>Cape Verde</v>
      </c>
      <c r="H41" s="9" t="str">
        <f ca="1">+WORLDCUP!BD63</f>
        <v>Tunisia</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United States</v>
      </c>
      <c r="G42" s="9" t="str">
        <f ca="1">+WORLDCUP!BD65</f>
        <v>Cape Verde</v>
      </c>
      <c r="H42" s="9" t="str">
        <f ca="1">+WORLDCUP!BD63</f>
        <v>Tunisia</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United States</v>
      </c>
      <c r="G43" s="9" t="str">
        <f ca="1">+WORLDCUP!BD65</f>
        <v>Cape Verde</v>
      </c>
      <c r="H43" s="9" t="str">
        <f ca="1">+WORLDCUP!BD63</f>
        <v>Tunisia</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Ivory Coast</v>
      </c>
      <c r="F44" s="9" t="str">
        <f ca="1">+WORLDCUP!BD61</f>
        <v>United States</v>
      </c>
      <c r="G44" s="9" t="str">
        <f ca="1">+WORLDCUP!BD65</f>
        <v>Cape Verde</v>
      </c>
      <c r="H44" s="9" t="str">
        <f ca="1">+WORLDCUP!BD63</f>
        <v>Tunisia</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Ivory Coast</v>
      </c>
      <c r="F45" s="9" t="str">
        <f ca="1">+WORLDCUP!BD61</f>
        <v>United States</v>
      </c>
      <c r="G45" s="9" t="str">
        <f ca="1">+WORLDCUP!BD65</f>
        <v>Cape Verde</v>
      </c>
      <c r="H45" s="9" t="str">
        <f ca="1">+WORLDCUP!BD63</f>
        <v>Tunisia</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United States</v>
      </c>
      <c r="G46" s="9" t="str">
        <f ca="1">+WORLDCUP!BD65</f>
        <v>Cape Verde</v>
      </c>
      <c r="H46" s="9" t="str">
        <f ca="1">+WORLDCUP!BD63</f>
        <v>Tunisia</v>
      </c>
      <c r="I46" s="9" t="str">
        <f ca="1">+WORLDCUP!BD62</f>
        <v>Ivory Coast</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Algeria</v>
      </c>
      <c r="E47" s="9" t="str">
        <f ca="1">+WORLDCUP!BD59</f>
        <v>Canada</v>
      </c>
      <c r="F47" s="9" t="str">
        <f ca="1">+WORLDCUP!BD63</f>
        <v>Tunisia</v>
      </c>
      <c r="G47" s="9" t="str">
        <f ca="1">+WORLDCUP!BD66</f>
        <v>Senegal</v>
      </c>
      <c r="H47" s="9" t="str">
        <f ca="1">+WORLDCUP!BD64</f>
        <v>Iran</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Senegal</v>
      </c>
      <c r="F48" s="9" t="str">
        <f ca="1">+WORLDCUP!BD59</f>
        <v>Canada</v>
      </c>
      <c r="G48" s="9" t="str">
        <f ca="1">+WORLDCUP!BD65</f>
        <v>Cape Verde</v>
      </c>
      <c r="H48" s="9" t="str">
        <f ca="1">+WORLDCUP!BD64</f>
        <v>Iran</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Canada</v>
      </c>
      <c r="F49" s="9" t="str">
        <f ca="1">+WORLDCUP!BD63</f>
        <v>Tunisia</v>
      </c>
      <c r="G49" s="9" t="str">
        <f ca="1">+WORLDCUP!BD66</f>
        <v>Senegal</v>
      </c>
      <c r="H49" s="9" t="str">
        <f ca="1">+WORLDCUP!BD65</f>
        <v>Cape Verde</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Canada</v>
      </c>
      <c r="F50" s="9" t="str">
        <f ca="1">+WORLDCUP!BD63</f>
        <v>Tunisia</v>
      </c>
      <c r="G50" s="9" t="str">
        <f ca="1">+WORLDCUP!BD66</f>
        <v>Senegal</v>
      </c>
      <c r="H50" s="9" t="str">
        <f ca="1">+WORLDCUP!BD64</f>
        <v>Iran</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Canada</v>
      </c>
      <c r="F51" s="9" t="str">
        <f ca="1">+WORLDCUP!BD63</f>
        <v>Tunisia</v>
      </c>
      <c r="G51" s="9" t="str">
        <f ca="1">+WORLDCUP!BD65</f>
        <v>Cape Verde</v>
      </c>
      <c r="H51" s="9" t="str">
        <f ca="1">+WORLDCUP!BD64</f>
        <v>Iran</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Canada</v>
      </c>
      <c r="F52" s="9" t="str">
        <f ca="1">+WORLDCUP!BD63</f>
        <v>Tunisia</v>
      </c>
      <c r="G52" s="9" t="str">
        <f ca="1">+WORLDCUP!BD66</f>
        <v>Senegal</v>
      </c>
      <c r="H52" s="9" t="str">
        <f ca="1">+WORLDCUP!BD65</f>
        <v>Cape Verde</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Canada</v>
      </c>
      <c r="F53" s="9" t="str">
        <f ca="1">+WORLDCUP!BD63</f>
        <v>Tunisia</v>
      </c>
      <c r="G53" s="9" t="str">
        <f ca="1">+WORLDCUP!BD65</f>
        <v>Cape Verde</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Canada</v>
      </c>
      <c r="F54" s="9" t="str">
        <f ca="1">+WORLDCUP!BD63</f>
        <v>Tunisia</v>
      </c>
      <c r="G54" s="9" t="str">
        <f ca="1">+WORLDCUP!BD65</f>
        <v>Cape Verde</v>
      </c>
      <c r="H54" s="9" t="str">
        <f ca="1">+WORLDCUP!BD64</f>
        <v>Iran</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Algeria</v>
      </c>
      <c r="E55" s="9" t="str">
        <f ca="1">+WORLDCUP!BD59</f>
        <v>Canada</v>
      </c>
      <c r="F55" s="9" t="str">
        <f ca="1">+WORLDCUP!BD61</f>
        <v>United States</v>
      </c>
      <c r="G55" s="9" t="str">
        <f ca="1">+WORLDCUP!BD66</f>
        <v>Senegal</v>
      </c>
      <c r="H55" s="9" t="str">
        <f ca="1">+WORLDCUP!BD64</f>
        <v>Iran</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Algeria</v>
      </c>
      <c r="E56" s="9" t="str">
        <f ca="1">+WORLDCUP!BD59</f>
        <v>Canada</v>
      </c>
      <c r="F56" s="9" t="str">
        <f ca="1">+WORLDCUP!BD61</f>
        <v>United States</v>
      </c>
      <c r="G56" s="9" t="str">
        <f ca="1">+WORLDCUP!BD66</f>
        <v>Senegal</v>
      </c>
      <c r="H56" s="9" t="str">
        <f ca="1">+WORLDCUP!BD63</f>
        <v>Tunisia</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Canada</v>
      </c>
      <c r="F57" s="9" t="str">
        <f ca="1">+WORLDCUP!BD61</f>
        <v>United States</v>
      </c>
      <c r="G57" s="9" t="str">
        <f ca="1">+WORLDCUP!BD67</f>
        <v>Algeria</v>
      </c>
      <c r="H57" s="9" t="str">
        <f ca="1">+WORLDCUP!BD63</f>
        <v>Tunisia</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Iran</v>
      </c>
      <c r="E58" s="9" t="str">
        <f ca="1">+WORLDCUP!BD59</f>
        <v>Canada</v>
      </c>
      <c r="F58" s="9" t="str">
        <f ca="1">+WORLDCUP!BD61</f>
        <v>United States</v>
      </c>
      <c r="G58" s="9" t="str">
        <f ca="1">+WORLDCUP!BD67</f>
        <v>Algeria</v>
      </c>
      <c r="H58" s="9" t="str">
        <f ca="1">+WORLDCUP!BD63</f>
        <v>Tunisia</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Iran</v>
      </c>
      <c r="E59" s="9" t="str">
        <f ca="1">+WORLDCUP!BD59</f>
        <v>Canada</v>
      </c>
      <c r="F59" s="9" t="str">
        <f ca="1">+WORLDCUP!BD61</f>
        <v>United States</v>
      </c>
      <c r="G59" s="9" t="str">
        <f ca="1">+WORLDCUP!BD66</f>
        <v>Senegal</v>
      </c>
      <c r="H59" s="9" t="str">
        <f ca="1">+WORLDCUP!BD63</f>
        <v>Tunisia</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Iran</v>
      </c>
      <c r="E60" s="9" t="str">
        <f ca="1">+WORLDCUP!BD59</f>
        <v>Canada</v>
      </c>
      <c r="F60" s="9" t="str">
        <f ca="1">+WORLDCUP!BD61</f>
        <v>United States</v>
      </c>
      <c r="G60" s="9" t="str">
        <f ca="1">+WORLDCUP!BD67</f>
        <v>Algeria</v>
      </c>
      <c r="H60" s="9" t="str">
        <f ca="1">+WORLDCUP!BD63</f>
        <v>Tunisia</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Iran</v>
      </c>
      <c r="E61" s="9" t="str">
        <f ca="1">+WORLDCUP!BD59</f>
        <v>Canada</v>
      </c>
      <c r="F61" s="9" t="str">
        <f ca="1">+WORLDCUP!BD61</f>
        <v>United States</v>
      </c>
      <c r="G61" s="9" t="str">
        <f ca="1">+WORLDCUP!BD67</f>
        <v>Algeria</v>
      </c>
      <c r="H61" s="9" t="str">
        <f ca="1">+WORLDCUP!BD63</f>
        <v>Tunisia</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Canada</v>
      </c>
      <c r="F62" s="9" t="str">
        <f ca="1">+WORLDCUP!BD61</f>
        <v>United States</v>
      </c>
      <c r="G62" s="9" t="str">
        <f ca="1">+WORLDCUP!BD66</f>
        <v>Senegal</v>
      </c>
      <c r="H62" s="9" t="str">
        <f ca="1">+WORLDCUP!BD65</f>
        <v>Cape Verde</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Canada</v>
      </c>
      <c r="F63" s="9" t="str">
        <f ca="1">+WORLDCUP!BD61</f>
        <v>United States</v>
      </c>
      <c r="G63" s="9" t="str">
        <f ca="1">+WORLDCUP!BD66</f>
        <v>Senegal</v>
      </c>
      <c r="H63" s="9" t="str">
        <f ca="1">+WORLDCUP!BD64</f>
        <v>Iran</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Canada</v>
      </c>
      <c r="F64" s="9" t="str">
        <f ca="1">+WORLDCUP!BD61</f>
        <v>United States</v>
      </c>
      <c r="G64" s="9" t="str">
        <f ca="1">+WORLDCUP!BD65</f>
        <v>Cape Verde</v>
      </c>
      <c r="H64" s="9" t="str">
        <f ca="1">+WORLDCUP!BD64</f>
        <v>Iran</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Canada</v>
      </c>
      <c r="F65" s="9" t="str">
        <f ca="1">+WORLDCUP!BD61</f>
        <v>United States</v>
      </c>
      <c r="G65" s="9" t="str">
        <f ca="1">+WORLDCUP!BD66</f>
        <v>Senegal</v>
      </c>
      <c r="H65" s="9" t="str">
        <f ca="1">+WORLDCUP!BD65</f>
        <v>Cape Verde</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Canada</v>
      </c>
      <c r="F66" s="9" t="str">
        <f ca="1">+WORLDCUP!BD61</f>
        <v>United States</v>
      </c>
      <c r="G66" s="9" t="str">
        <f ca="1">+WORLDCUP!BD65</f>
        <v>Cape Verde</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Canada</v>
      </c>
      <c r="F67" s="9" t="str">
        <f ca="1">+WORLDCUP!BD61</f>
        <v>United States</v>
      </c>
      <c r="G67" s="9" t="str">
        <f ca="1">+WORLDCUP!BD65</f>
        <v>Cape Verde</v>
      </c>
      <c r="H67" s="9" t="str">
        <f ca="1">+WORLDCUP!BD64</f>
        <v>Iran</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Canada</v>
      </c>
      <c r="F68" s="9" t="str">
        <f ca="1">+WORLDCUP!BD61</f>
        <v>United States</v>
      </c>
      <c r="G68" s="9" t="str">
        <f ca="1">+WORLDCUP!BD66</f>
        <v>Senegal</v>
      </c>
      <c r="H68" s="9" t="str">
        <f ca="1">+WORLDCUP!BD63</f>
        <v>Tunisia</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Canada</v>
      </c>
      <c r="F69" s="9" t="str">
        <f ca="1">+WORLDCUP!BD61</f>
        <v>United States</v>
      </c>
      <c r="G69" s="9" t="str">
        <f ca="1">+WORLDCUP!BD65</f>
        <v>Cape Verde</v>
      </c>
      <c r="H69" s="9" t="str">
        <f ca="1">+WORLDCUP!BD63</f>
        <v>Tunisia</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Senegal</v>
      </c>
      <c r="E70" s="9" t="str">
        <f ca="1">+WORLDCUP!BD59</f>
        <v>Canada</v>
      </c>
      <c r="F70" s="9" t="str">
        <f ca="1">+WORLDCUP!BD61</f>
        <v>United States</v>
      </c>
      <c r="G70" s="9" t="str">
        <f ca="1">+WORLDCUP!BD65</f>
        <v>Cape Verde</v>
      </c>
      <c r="H70" s="9" t="str">
        <f ca="1">+WORLDCUP!BD63</f>
        <v>Tunisia</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Canada</v>
      </c>
      <c r="F71" s="9" t="str">
        <f ca="1">+WORLDCUP!BD61</f>
        <v>United States</v>
      </c>
      <c r="G71" s="9" t="str">
        <f ca="1">+WORLDCUP!BD65</f>
        <v>Cape Verde</v>
      </c>
      <c r="H71" s="9" t="str">
        <f ca="1">+WORLDCUP!BD63</f>
        <v>Tunisia</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Canada</v>
      </c>
      <c r="F72" s="9" t="str">
        <f ca="1">+WORLDCUP!BD61</f>
        <v>United States</v>
      </c>
      <c r="G72" s="9" t="str">
        <f ca="1">+WORLDCUP!BD65</f>
        <v>Cape Verde</v>
      </c>
      <c r="H72" s="9" t="str">
        <f ca="1">+WORLDCUP!BD63</f>
        <v>Tunisia</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Canada</v>
      </c>
      <c r="F73" s="9" t="str">
        <f ca="1">+WORLDCUP!BD61</f>
        <v>United States</v>
      </c>
      <c r="G73" s="9" t="str">
        <f ca="1">+WORLDCUP!BD67</f>
        <v>Algeria</v>
      </c>
      <c r="H73" s="9" t="str">
        <f ca="1">+WORLDCUP!BD63</f>
        <v>Tunisia</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Canada</v>
      </c>
      <c r="F74" s="9" t="str">
        <f ca="1">+WORLDCUP!BD61</f>
        <v>United States</v>
      </c>
      <c r="G74" s="9" t="str">
        <f ca="1">+WORLDCUP!BD66</f>
        <v>Senegal</v>
      </c>
      <c r="H74" s="9" t="str">
        <f ca="1">+WORLDCUP!BD63</f>
        <v>Tunisia</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Canada</v>
      </c>
      <c r="F75" s="9" t="str">
        <f ca="1">+WORLDCUP!BD61</f>
        <v>United States</v>
      </c>
      <c r="G75" s="9" t="str">
        <f ca="1">+WORLDCUP!BD67</f>
        <v>Algeria</v>
      </c>
      <c r="H75" s="9" t="str">
        <f ca="1">+WORLDCUP!BD63</f>
        <v>Tunisia</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Canada</v>
      </c>
      <c r="F76" s="9" t="str">
        <f ca="1">+WORLDCUP!BD61</f>
        <v>United States</v>
      </c>
      <c r="G76" s="9" t="str">
        <f ca="1">+WORLDCUP!BD67</f>
        <v>Algeria</v>
      </c>
      <c r="H76" s="9" t="str">
        <f ca="1">+WORLDCUP!BD63</f>
        <v>Tunisia</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Canada</v>
      </c>
      <c r="F77" s="9" t="str">
        <f ca="1">+WORLDCUP!BD61</f>
        <v>United States</v>
      </c>
      <c r="G77" s="9" t="str">
        <f ca="1">+WORLDCUP!BD65</f>
        <v>Cape Verde</v>
      </c>
      <c r="H77" s="9" t="str">
        <f ca="1">+WORLDCUP!BD63</f>
        <v>Tunisia</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Iran</v>
      </c>
      <c r="E78" s="9" t="str">
        <f ca="1">+WORLDCUP!BD59</f>
        <v>Canada</v>
      </c>
      <c r="F78" s="9" t="str">
        <f ca="1">+WORLDCUP!BD61</f>
        <v>United States</v>
      </c>
      <c r="G78" s="9" t="str">
        <f ca="1">+WORLDCUP!BD67</f>
        <v>Algeria</v>
      </c>
      <c r="H78" s="9" t="str">
        <f ca="1">+WORLDCUP!BD63</f>
        <v>Tunisia</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Iran</v>
      </c>
      <c r="E79" s="9" t="str">
        <f ca="1">+WORLDCUP!BD59</f>
        <v>Canada</v>
      </c>
      <c r="F79" s="9" t="str">
        <f ca="1">+WORLDCUP!BD61</f>
        <v>United States</v>
      </c>
      <c r="G79" s="9" t="str">
        <f ca="1">+WORLDCUP!BD67</f>
        <v>Algeria</v>
      </c>
      <c r="H79" s="9" t="str">
        <f ca="1">+WORLDCUP!BD63</f>
        <v>Tunisia</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Canada</v>
      </c>
      <c r="F80" s="9" t="str">
        <f ca="1">+WORLDCUP!BD61</f>
        <v>United States</v>
      </c>
      <c r="G80" s="9" t="str">
        <f ca="1">+WORLDCUP!BD65</f>
        <v>Cape Verde</v>
      </c>
      <c r="H80" s="9" t="str">
        <f ca="1">+WORLDCUP!BD63</f>
        <v>Tunisia</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Canada</v>
      </c>
      <c r="F81" s="9" t="str">
        <f ca="1">+WORLDCUP!BD61</f>
        <v>United States</v>
      </c>
      <c r="G81" s="9" t="str">
        <f ca="1">+WORLDCUP!BD65</f>
        <v>Cape Verde</v>
      </c>
      <c r="H81" s="9" t="str">
        <f ca="1">+WORLDCUP!BD63</f>
        <v>Tunisia</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Iran</v>
      </c>
      <c r="E82" s="9" t="str">
        <f ca="1">+WORLDCUP!BD59</f>
        <v>Canada</v>
      </c>
      <c r="F82" s="9" t="str">
        <f ca="1">+WORLDCUP!BD61</f>
        <v>United States</v>
      </c>
      <c r="G82" s="9" t="str">
        <f ca="1">+WORLDCUP!BD67</f>
        <v>Algeria</v>
      </c>
      <c r="H82" s="9" t="str">
        <f ca="1">+WORLDCUP!BD63</f>
        <v>Tunisia</v>
      </c>
      <c r="I82" s="9" t="str">
        <f ca="1">+WORLDCUP!BD62</f>
        <v>Ivory Coast</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Algeria</v>
      </c>
      <c r="E83" s="9" t="str">
        <f ca="1">+WORLDCUP!BD59</f>
        <v>Canada</v>
      </c>
      <c r="F83" s="9" t="str">
        <f ca="1">+WORLDCUP!BD60</f>
        <v>Scotland</v>
      </c>
      <c r="G83" s="9" t="str">
        <f ca="1">+WORLDCUP!BD66</f>
        <v>Senegal</v>
      </c>
      <c r="H83" s="9" t="str">
        <f ca="1">+WORLDCUP!BD64</f>
        <v>Iran</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Algeria</v>
      </c>
      <c r="E84" s="9" t="str">
        <f ca="1">+WORLDCUP!BD59</f>
        <v>Canada</v>
      </c>
      <c r="F84" s="9" t="str">
        <f ca="1">+WORLDCUP!BD60</f>
        <v>Scotland</v>
      </c>
      <c r="G84" s="9" t="str">
        <f ca="1">+WORLDCUP!BD66</f>
        <v>Senegal</v>
      </c>
      <c r="H84" s="9" t="str">
        <f ca="1">+WORLDCUP!BD63</f>
        <v>Tunisia</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Canada</v>
      </c>
      <c r="F85" s="9" t="str">
        <f ca="1">+WORLDCUP!BD60</f>
        <v>Scotland</v>
      </c>
      <c r="G85" s="9" t="str">
        <f ca="1">+WORLDCUP!BD67</f>
        <v>Algeria</v>
      </c>
      <c r="H85" s="9" t="str">
        <f ca="1">+WORLDCUP!BD63</f>
        <v>Tunisia</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Iran</v>
      </c>
      <c r="E86" s="9" t="str">
        <f ca="1">+WORLDCUP!BD59</f>
        <v>Canada</v>
      </c>
      <c r="F86" s="9" t="str">
        <f ca="1">+WORLDCUP!BD60</f>
        <v>Scotland</v>
      </c>
      <c r="G86" s="9" t="str">
        <f ca="1">+WORLDCUP!BD67</f>
        <v>Algeria</v>
      </c>
      <c r="H86" s="9" t="str">
        <f ca="1">+WORLDCUP!BD63</f>
        <v>Tunisia</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Iran</v>
      </c>
      <c r="E87" s="9" t="str">
        <f ca="1">+WORLDCUP!BD59</f>
        <v>Canada</v>
      </c>
      <c r="F87" s="9" t="str">
        <f ca="1">+WORLDCUP!BD60</f>
        <v>Scotland</v>
      </c>
      <c r="G87" s="9" t="str">
        <f ca="1">+WORLDCUP!BD66</f>
        <v>Senegal</v>
      </c>
      <c r="H87" s="9" t="str">
        <f ca="1">+WORLDCUP!BD63</f>
        <v>Tunisia</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Iran</v>
      </c>
      <c r="E88" s="9" t="str">
        <f ca="1">+WORLDCUP!BD59</f>
        <v>Canada</v>
      </c>
      <c r="F88" s="9" t="str">
        <f ca="1">+WORLDCUP!BD60</f>
        <v>Scotland</v>
      </c>
      <c r="G88" s="9" t="str">
        <f ca="1">+WORLDCUP!BD67</f>
        <v>Algeria</v>
      </c>
      <c r="H88" s="9" t="str">
        <f ca="1">+WORLDCUP!BD63</f>
        <v>Tunisia</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Iran</v>
      </c>
      <c r="E89" s="9" t="str">
        <f ca="1">+WORLDCUP!BD59</f>
        <v>Canada</v>
      </c>
      <c r="F89" s="9" t="str">
        <f ca="1">+WORLDCUP!BD60</f>
        <v>Scotland</v>
      </c>
      <c r="G89" s="9" t="str">
        <f ca="1">+WORLDCUP!BD67</f>
        <v>Algeria</v>
      </c>
      <c r="H89" s="9" t="str">
        <f ca="1">+WORLDCUP!BD63</f>
        <v>Tunisia</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Canada</v>
      </c>
      <c r="F90" s="9" t="str">
        <f ca="1">+WORLDCUP!BD60</f>
        <v>Scotland</v>
      </c>
      <c r="G90" s="9" t="str">
        <f ca="1">+WORLDCUP!BD66</f>
        <v>Senegal</v>
      </c>
      <c r="H90" s="9" t="str">
        <f ca="1">+WORLDCUP!BD65</f>
        <v>Cape Verde</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Canada</v>
      </c>
      <c r="F91" s="9" t="str">
        <f ca="1">+WORLDCUP!BD60</f>
        <v>Scotland</v>
      </c>
      <c r="G91" s="9" t="str">
        <f ca="1">+WORLDCUP!BD66</f>
        <v>Senegal</v>
      </c>
      <c r="H91" s="9" t="str">
        <f ca="1">+WORLDCUP!BD64</f>
        <v>Iran</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Canada</v>
      </c>
      <c r="F92" s="9" t="str">
        <f ca="1">+WORLDCUP!BD60</f>
        <v>Scotland</v>
      </c>
      <c r="G92" s="9" t="str">
        <f ca="1">+WORLDCUP!BD65</f>
        <v>Cape Verde</v>
      </c>
      <c r="H92" s="9" t="str">
        <f ca="1">+WORLDCUP!BD64</f>
        <v>Iran</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Canada</v>
      </c>
      <c r="F93" s="9" t="str">
        <f ca="1">+WORLDCUP!BD60</f>
        <v>Scotland</v>
      </c>
      <c r="G93" s="9" t="str">
        <f ca="1">+WORLDCUP!BD66</f>
        <v>Senegal</v>
      </c>
      <c r="H93" s="9" t="str">
        <f ca="1">+WORLDCUP!BD65</f>
        <v>Cape Verde</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Canada</v>
      </c>
      <c r="F94" s="9" t="str">
        <f ca="1">+WORLDCUP!BD60</f>
        <v>Scotland</v>
      </c>
      <c r="G94" s="9" t="str">
        <f ca="1">+WORLDCUP!BD65</f>
        <v>Cape Verde</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Canada</v>
      </c>
      <c r="F95" s="9" t="str">
        <f ca="1">+WORLDCUP!BD60</f>
        <v>Scotland</v>
      </c>
      <c r="G95" s="9" t="str">
        <f ca="1">+WORLDCUP!BD65</f>
        <v>Cape Verde</v>
      </c>
      <c r="H95" s="9" t="str">
        <f ca="1">+WORLDCUP!BD64</f>
        <v>Iran</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Canada</v>
      </c>
      <c r="F96" s="9" t="str">
        <f ca="1">+WORLDCUP!BD60</f>
        <v>Scotland</v>
      </c>
      <c r="G96" s="9" t="str">
        <f ca="1">+WORLDCUP!BD66</f>
        <v>Senegal</v>
      </c>
      <c r="H96" s="9" t="str">
        <f ca="1">+WORLDCUP!BD63</f>
        <v>Tunisia</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Canada</v>
      </c>
      <c r="F97" s="9" t="str">
        <f ca="1">+WORLDCUP!BD60</f>
        <v>Scotland</v>
      </c>
      <c r="G97" s="9" t="str">
        <f ca="1">+WORLDCUP!BD65</f>
        <v>Cape Verde</v>
      </c>
      <c r="H97" s="9" t="str">
        <f ca="1">+WORLDCUP!BD63</f>
        <v>Tunisia</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Senegal</v>
      </c>
      <c r="E98" s="9" t="str">
        <f ca="1">+WORLDCUP!BD59</f>
        <v>Canada</v>
      </c>
      <c r="F98" s="9" t="str">
        <f ca="1">+WORLDCUP!BD60</f>
        <v>Scotland</v>
      </c>
      <c r="G98" s="9" t="str">
        <f ca="1">+WORLDCUP!BD65</f>
        <v>Cape Verde</v>
      </c>
      <c r="H98" s="9" t="str">
        <f ca="1">+WORLDCUP!BD63</f>
        <v>Tunisia</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Canada</v>
      </c>
      <c r="F99" s="9" t="str">
        <f ca="1">+WORLDCUP!BD60</f>
        <v>Scotland</v>
      </c>
      <c r="G99" s="9" t="str">
        <f ca="1">+WORLDCUP!BD65</f>
        <v>Cape Verde</v>
      </c>
      <c r="H99" s="9" t="str">
        <f ca="1">+WORLDCUP!BD63</f>
        <v>Tunisia</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Canada</v>
      </c>
      <c r="F100" s="9" t="str">
        <f ca="1">+WORLDCUP!BD60</f>
        <v>Scotland</v>
      </c>
      <c r="G100" s="9" t="str">
        <f ca="1">+WORLDCUP!BD65</f>
        <v>Cape Verde</v>
      </c>
      <c r="H100" s="9" t="str">
        <f ca="1">+WORLDCUP!BD63</f>
        <v>Tunisia</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Canada</v>
      </c>
      <c r="F101" s="9" t="str">
        <f ca="1">+WORLDCUP!BD60</f>
        <v>Scotland</v>
      </c>
      <c r="G101" s="9" t="str">
        <f ca="1">+WORLDCUP!BD67</f>
        <v>Algeria</v>
      </c>
      <c r="H101" s="9" t="str">
        <f ca="1">+WORLDCUP!BD63</f>
        <v>Tunisia</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Canada</v>
      </c>
      <c r="F102" s="9" t="str">
        <f ca="1">+WORLDCUP!BD60</f>
        <v>Scotland</v>
      </c>
      <c r="G102" s="9" t="str">
        <f ca="1">+WORLDCUP!BD66</f>
        <v>Senegal</v>
      </c>
      <c r="H102" s="9" t="str">
        <f ca="1">+WORLDCUP!BD63</f>
        <v>Tunisia</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Canada</v>
      </c>
      <c r="F103" s="9" t="str">
        <f ca="1">+WORLDCUP!BD60</f>
        <v>Scotland</v>
      </c>
      <c r="G103" s="9" t="str">
        <f ca="1">+WORLDCUP!BD67</f>
        <v>Algeria</v>
      </c>
      <c r="H103" s="9" t="str">
        <f ca="1">+WORLDCUP!BD63</f>
        <v>Tunisia</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Canada</v>
      </c>
      <c r="F104" s="9" t="str">
        <f ca="1">+WORLDCUP!BD60</f>
        <v>Scotland</v>
      </c>
      <c r="G104" s="9" t="str">
        <f ca="1">+WORLDCUP!BD67</f>
        <v>Algeria</v>
      </c>
      <c r="H104" s="9" t="str">
        <f ca="1">+WORLDCUP!BD63</f>
        <v>Tunisia</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Canada</v>
      </c>
      <c r="F105" s="9" t="str">
        <f ca="1">+WORLDCUP!BD60</f>
        <v>Scotland</v>
      </c>
      <c r="G105" s="9" t="str">
        <f ca="1">+WORLDCUP!BD65</f>
        <v>Cape Verde</v>
      </c>
      <c r="H105" s="9" t="str">
        <f ca="1">+WORLDCUP!BD63</f>
        <v>Tunisia</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Iran</v>
      </c>
      <c r="E106" s="9" t="str">
        <f ca="1">+WORLDCUP!BD59</f>
        <v>Canada</v>
      </c>
      <c r="F106" s="9" t="str">
        <f ca="1">+WORLDCUP!BD60</f>
        <v>Scotland</v>
      </c>
      <c r="G106" s="9" t="str">
        <f ca="1">+WORLDCUP!BD67</f>
        <v>Algeria</v>
      </c>
      <c r="H106" s="9" t="str">
        <f ca="1">+WORLDCUP!BD63</f>
        <v>Tunisia</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Iran</v>
      </c>
      <c r="E107" s="9" t="str">
        <f ca="1">+WORLDCUP!BD59</f>
        <v>Canada</v>
      </c>
      <c r="F107" s="9" t="str">
        <f ca="1">+WORLDCUP!BD60</f>
        <v>Scotland</v>
      </c>
      <c r="G107" s="9" t="str">
        <f ca="1">+WORLDCUP!BD67</f>
        <v>Algeria</v>
      </c>
      <c r="H107" s="9" t="str">
        <f ca="1">+WORLDCUP!BD63</f>
        <v>Tunisia</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Canada</v>
      </c>
      <c r="F108" s="9" t="str">
        <f ca="1">+WORLDCUP!BD60</f>
        <v>Scotland</v>
      </c>
      <c r="G108" s="9" t="str">
        <f ca="1">+WORLDCUP!BD65</f>
        <v>Cape Verde</v>
      </c>
      <c r="H108" s="9" t="str">
        <f ca="1">+WORLDCUP!BD63</f>
        <v>Tunisia</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Canada</v>
      </c>
      <c r="F109" s="9" t="str">
        <f ca="1">+WORLDCUP!BD60</f>
        <v>Scotland</v>
      </c>
      <c r="G109" s="9" t="str">
        <f ca="1">+WORLDCUP!BD65</f>
        <v>Cape Verde</v>
      </c>
      <c r="H109" s="9" t="str">
        <f ca="1">+WORLDCUP!BD63</f>
        <v>Tunisia</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Iran</v>
      </c>
      <c r="E110" s="9" t="str">
        <f ca="1">+WORLDCUP!BD59</f>
        <v>Canada</v>
      </c>
      <c r="F110" s="9" t="str">
        <f ca="1">+WORLDCUP!BD60</f>
        <v>Scotland</v>
      </c>
      <c r="G110" s="9" t="str">
        <f ca="1">+WORLDCUP!BD67</f>
        <v>Algeria</v>
      </c>
      <c r="H110" s="9" t="str">
        <f ca="1">+WORLDCUP!BD63</f>
        <v>Tunisia</v>
      </c>
      <c r="I110" s="9" t="str">
        <f ca="1">+WORLDCUP!BD62</f>
        <v>Ivory Coast</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Algeria</v>
      </c>
      <c r="E111" s="9" t="str">
        <f ca="1">+WORLDCUP!BD59</f>
        <v>Canada</v>
      </c>
      <c r="F111" s="9" t="str">
        <f ca="1">+WORLDCUP!BD60</f>
        <v>Scotland</v>
      </c>
      <c r="G111" s="9" t="str">
        <f ca="1">+WORLDCUP!BD66</f>
        <v>Senegal</v>
      </c>
      <c r="H111" s="9" t="str">
        <f ca="1">+WORLDCUP!BD61</f>
        <v>United States</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Canada</v>
      </c>
      <c r="F112" s="9" t="str">
        <f ca="1">+WORLDCUP!BD60</f>
        <v>Scotland</v>
      </c>
      <c r="G112" s="9" t="str">
        <f ca="1">+WORLDCUP!BD67</f>
        <v>Algeria</v>
      </c>
      <c r="H112" s="9" t="str">
        <f ca="1">+WORLDCUP!BD61</f>
        <v>United States</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Iran</v>
      </c>
      <c r="E113" s="9" t="str">
        <f ca="1">+WORLDCUP!BD59</f>
        <v>Canada</v>
      </c>
      <c r="F113" s="9" t="str">
        <f ca="1">+WORLDCUP!BD60</f>
        <v>Scotland</v>
      </c>
      <c r="G113" s="9" t="str">
        <f ca="1">+WORLDCUP!BD67</f>
        <v>Algeria</v>
      </c>
      <c r="H113" s="9" t="str">
        <f ca="1">+WORLDCUP!BD61</f>
        <v>United States</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Iran</v>
      </c>
      <c r="E114" s="9" t="str">
        <f ca="1">+WORLDCUP!BD59</f>
        <v>Canada</v>
      </c>
      <c r="F114" s="9" t="str">
        <f ca="1">+WORLDCUP!BD60</f>
        <v>Scotland</v>
      </c>
      <c r="G114" s="9" t="str">
        <f ca="1">+WORLDCUP!BD66</f>
        <v>Senegal</v>
      </c>
      <c r="H114" s="9" t="str">
        <f ca="1">+WORLDCUP!BD61</f>
        <v>United States</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Iran</v>
      </c>
      <c r="E115" s="9" t="str">
        <f ca="1">+WORLDCUP!BD59</f>
        <v>Canada</v>
      </c>
      <c r="F115" s="9" t="str">
        <f ca="1">+WORLDCUP!BD60</f>
        <v>Scotland</v>
      </c>
      <c r="G115" s="9" t="str">
        <f ca="1">+WORLDCUP!BD67</f>
        <v>Algeria</v>
      </c>
      <c r="H115" s="9" t="str">
        <f ca="1">+WORLDCUP!BD61</f>
        <v>United States</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Iran</v>
      </c>
      <c r="E116" s="9" t="str">
        <f ca="1">+WORLDCUP!BD59</f>
        <v>Canada</v>
      </c>
      <c r="F116" s="9" t="str">
        <f ca="1">+WORLDCUP!BD60</f>
        <v>Scotland</v>
      </c>
      <c r="G116" s="9" t="str">
        <f ca="1">+WORLDCUP!BD67</f>
        <v>Algeria</v>
      </c>
      <c r="H116" s="9" t="str">
        <f ca="1">+WORLDCUP!BD61</f>
        <v>United States</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Canada</v>
      </c>
      <c r="F117" s="9" t="str">
        <f ca="1">+WORLDCUP!BD61</f>
        <v>United States</v>
      </c>
      <c r="G117" s="9" t="str">
        <f ca="1">+WORLDCUP!BD66</f>
        <v>Senegal</v>
      </c>
      <c r="H117" s="9" t="str">
        <f ca="1">+WORLDCUP!BD63</f>
        <v>Tunisia</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Canada</v>
      </c>
      <c r="F118" s="9" t="str">
        <f ca="1">+WORLDCUP!BD61</f>
        <v>United States</v>
      </c>
      <c r="G118" s="9" t="str">
        <f ca="1">+WORLDCUP!BD65</f>
        <v>Cape Verde</v>
      </c>
      <c r="H118" s="9" t="str">
        <f ca="1">+WORLDCUP!BD63</f>
        <v>Tunisia</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Canada</v>
      </c>
      <c r="F119" s="9" t="str">
        <f ca="1">+WORLDCUP!BD61</f>
        <v>United States</v>
      </c>
      <c r="G119" s="9" t="str">
        <f ca="1">+WORLDCUP!BD65</f>
        <v>Cape Verde</v>
      </c>
      <c r="H119" s="9" t="str">
        <f ca="1">+WORLDCUP!BD63</f>
        <v>Tunisia</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Canada</v>
      </c>
      <c r="F120" s="9" t="str">
        <f ca="1">+WORLDCUP!BD61</f>
        <v>United States</v>
      </c>
      <c r="G120" s="9" t="str">
        <f ca="1">+WORLDCUP!BD65</f>
        <v>Cape Verde</v>
      </c>
      <c r="H120" s="9" t="str">
        <f ca="1">+WORLDCUP!BD63</f>
        <v>Tunisia</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Canada</v>
      </c>
      <c r="F121" s="9" t="str">
        <f ca="1">+WORLDCUP!BD61</f>
        <v>United States</v>
      </c>
      <c r="G121" s="9" t="str">
        <f ca="1">+WORLDCUP!BD65</f>
        <v>Cape Verde</v>
      </c>
      <c r="H121" s="9" t="str">
        <f ca="1">+WORLDCUP!BD63</f>
        <v>Tunisia</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Canada</v>
      </c>
      <c r="F122" s="9" t="str">
        <f ca="1">+WORLDCUP!BD61</f>
        <v>United States</v>
      </c>
      <c r="G122" s="9" t="str">
        <f ca="1">+WORLDCUP!BD67</f>
        <v>Algeria</v>
      </c>
      <c r="H122" s="9" t="str">
        <f ca="1">+WORLDCUP!BD63</f>
        <v>Tunisia</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Canada</v>
      </c>
      <c r="F123" s="9" t="str">
        <f ca="1">+WORLDCUP!BD61</f>
        <v>United States</v>
      </c>
      <c r="G123" s="9" t="str">
        <f ca="1">+WORLDCUP!BD66</f>
        <v>Senegal</v>
      </c>
      <c r="H123" s="9" t="str">
        <f ca="1">+WORLDCUP!BD63</f>
        <v>Tunisia</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Canada</v>
      </c>
      <c r="F124" s="9" t="str">
        <f ca="1">+WORLDCUP!BD61</f>
        <v>United States</v>
      </c>
      <c r="G124" s="9" t="str">
        <f ca="1">+WORLDCUP!BD67</f>
        <v>Algeria</v>
      </c>
      <c r="H124" s="9" t="str">
        <f ca="1">+WORLDCUP!BD63</f>
        <v>Tunisia</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Canada</v>
      </c>
      <c r="F125" s="9" t="str">
        <f ca="1">+WORLDCUP!BD61</f>
        <v>United States</v>
      </c>
      <c r="G125" s="9" t="str">
        <f ca="1">+WORLDCUP!BD67</f>
        <v>Algeria</v>
      </c>
      <c r="H125" s="9" t="str">
        <f ca="1">+WORLDCUP!BD63</f>
        <v>Tunisia</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Canada</v>
      </c>
      <c r="F126" s="9" t="str">
        <f ca="1">+WORLDCUP!BD61</f>
        <v>United States</v>
      </c>
      <c r="G126" s="9" t="str">
        <f ca="1">+WORLDCUP!BD65</f>
        <v>Cape Verde</v>
      </c>
      <c r="H126" s="9" t="str">
        <f ca="1">+WORLDCUP!BD63</f>
        <v>Tunisia</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Canada</v>
      </c>
      <c r="F127" s="9" t="str">
        <f ca="1">+WORLDCUP!BD61</f>
        <v>United States</v>
      </c>
      <c r="G127" s="9" t="str">
        <f ca="1">+WORLDCUP!BD65</f>
        <v>Cape Verde</v>
      </c>
      <c r="H127" s="9" t="str">
        <f ca="1">+WORLDCUP!BD63</f>
        <v>Tunisia</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Iran</v>
      </c>
      <c r="E128" s="9" t="str">
        <f ca="1">+WORLDCUP!BD59</f>
        <v>Canada</v>
      </c>
      <c r="F128" s="9" t="str">
        <f ca="1">+WORLDCUP!BD60</f>
        <v>Scotland</v>
      </c>
      <c r="G128" s="9" t="str">
        <f ca="1">+WORLDCUP!BD67</f>
        <v>Algeria</v>
      </c>
      <c r="H128" s="9" t="str">
        <f ca="1">+WORLDCUP!BD63</f>
        <v>Tunisia</v>
      </c>
      <c r="I128" s="9" t="str">
        <f ca="1">+WORLDCUP!BD61</f>
        <v>United States</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Canada</v>
      </c>
      <c r="F129" s="9" t="str">
        <f ca="1">+WORLDCUP!BD61</f>
        <v>United States</v>
      </c>
      <c r="G129" s="9" t="str">
        <f ca="1">+WORLDCUP!BD65</f>
        <v>Cape Verde</v>
      </c>
      <c r="H129" s="9" t="str">
        <f ca="1">+WORLDCUP!BD63</f>
        <v>Tunisia</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Canada</v>
      </c>
      <c r="F130" s="9" t="str">
        <f ca="1">+WORLDCUP!BD61</f>
        <v>United States</v>
      </c>
      <c r="G130" s="9" t="str">
        <f ca="1">+WORLDCUP!BD65</f>
        <v>Cape Verde</v>
      </c>
      <c r="H130" s="9" t="str">
        <f ca="1">+WORLDCUP!BD63</f>
        <v>Tunisia</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Iran</v>
      </c>
      <c r="E131" s="9" t="str">
        <f ca="1">+WORLDCUP!BD59</f>
        <v>Canada</v>
      </c>
      <c r="F131" s="9" t="str">
        <f ca="1">+WORLDCUP!BD60</f>
        <v>Scotland</v>
      </c>
      <c r="G131" s="9" t="str">
        <f ca="1">+WORLDCUP!BD67</f>
        <v>Algeria</v>
      </c>
      <c r="H131" s="9" t="str">
        <f ca="1">+WORLDCUP!BD63</f>
        <v>Tunisia</v>
      </c>
      <c r="I131" s="9" t="str">
        <f ca="1">+WORLDCUP!BD61</f>
        <v>United States</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Canada</v>
      </c>
      <c r="F132" s="9" t="str">
        <f ca="1">+WORLDCUP!BD60</f>
        <v>Scotland</v>
      </c>
      <c r="G132" s="9" t="str">
        <f ca="1">+WORLDCUP!BD66</f>
        <v>Senegal</v>
      </c>
      <c r="H132" s="9" t="str">
        <f ca="1">+WORLDCUP!BD61</f>
        <v>United States</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Canada</v>
      </c>
      <c r="F133" s="9" t="str">
        <f ca="1">+WORLDCUP!BD60</f>
        <v>Scotland</v>
      </c>
      <c r="G133" s="9" t="str">
        <f ca="1">+WORLDCUP!BD65</f>
        <v>Cape Verde</v>
      </c>
      <c r="H133" s="9" t="str">
        <f ca="1">+WORLDCUP!BD61</f>
        <v>United States</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Senegal</v>
      </c>
      <c r="E134" s="9" t="str">
        <f ca="1">+WORLDCUP!BD59</f>
        <v>Canada</v>
      </c>
      <c r="F134" s="9" t="str">
        <f ca="1">+WORLDCUP!BD60</f>
        <v>Scotland</v>
      </c>
      <c r="G134" s="9" t="str">
        <f ca="1">+WORLDCUP!BD65</f>
        <v>Cape Verde</v>
      </c>
      <c r="H134" s="9" t="str">
        <f ca="1">+WORLDCUP!BD61</f>
        <v>United States</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Canada</v>
      </c>
      <c r="F135" s="9" t="str">
        <f ca="1">+WORLDCUP!BD60</f>
        <v>Scotland</v>
      </c>
      <c r="G135" s="9" t="str">
        <f ca="1">+WORLDCUP!BD65</f>
        <v>Cape Verde</v>
      </c>
      <c r="H135" s="9" t="str">
        <f ca="1">+WORLDCUP!BD61</f>
        <v>United States</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Canada</v>
      </c>
      <c r="F136" s="9" t="str">
        <f ca="1">+WORLDCUP!BD60</f>
        <v>Scotland</v>
      </c>
      <c r="G136" s="9" t="str">
        <f ca="1">+WORLDCUP!BD65</f>
        <v>Cape Verde</v>
      </c>
      <c r="H136" s="9" t="str">
        <f ca="1">+WORLDCUP!BD61</f>
        <v>United States</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Canada</v>
      </c>
      <c r="F137" s="9" t="str">
        <f ca="1">+WORLDCUP!BD60</f>
        <v>Scotland</v>
      </c>
      <c r="G137" s="9" t="str">
        <f ca="1">+WORLDCUP!BD67</f>
        <v>Algeria</v>
      </c>
      <c r="H137" s="9" t="str">
        <f ca="1">+WORLDCUP!BD61</f>
        <v>United States</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Canada</v>
      </c>
      <c r="F138" s="9" t="str">
        <f ca="1">+WORLDCUP!BD60</f>
        <v>Scotland</v>
      </c>
      <c r="G138" s="9" t="str">
        <f ca="1">+WORLDCUP!BD66</f>
        <v>Senegal</v>
      </c>
      <c r="H138" s="9" t="str">
        <f ca="1">+WORLDCUP!BD61</f>
        <v>United States</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Canada</v>
      </c>
      <c r="F139" s="9" t="str">
        <f ca="1">+WORLDCUP!BD60</f>
        <v>Scotland</v>
      </c>
      <c r="G139" s="9" t="str">
        <f ca="1">+WORLDCUP!BD67</f>
        <v>Algeria</v>
      </c>
      <c r="H139" s="9" t="str">
        <f ca="1">+WORLDCUP!BD61</f>
        <v>United States</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Canada</v>
      </c>
      <c r="F140" s="9" t="str">
        <f ca="1">+WORLDCUP!BD60</f>
        <v>Scotland</v>
      </c>
      <c r="G140" s="9" t="str">
        <f ca="1">+WORLDCUP!BD67</f>
        <v>Algeria</v>
      </c>
      <c r="H140" s="9" t="str">
        <f ca="1">+WORLDCUP!BD61</f>
        <v>United States</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Canada</v>
      </c>
      <c r="F141" s="9" t="str">
        <f ca="1">+WORLDCUP!BD60</f>
        <v>Scotland</v>
      </c>
      <c r="G141" s="9" t="str">
        <f ca="1">+WORLDCUP!BD65</f>
        <v>Cape Verde</v>
      </c>
      <c r="H141" s="9" t="str">
        <f ca="1">+WORLDCUP!BD61</f>
        <v>United States</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Iran</v>
      </c>
      <c r="E142" s="9" t="str">
        <f ca="1">+WORLDCUP!BD59</f>
        <v>Canada</v>
      </c>
      <c r="F142" s="9" t="str">
        <f ca="1">+WORLDCUP!BD60</f>
        <v>Scotland</v>
      </c>
      <c r="G142" s="9" t="str">
        <f ca="1">+WORLDCUP!BD67</f>
        <v>Algeria</v>
      </c>
      <c r="H142" s="9" t="str">
        <f ca="1">+WORLDCUP!BD61</f>
        <v>United States</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Iran</v>
      </c>
      <c r="E143" s="9" t="str">
        <f ca="1">+WORLDCUP!BD59</f>
        <v>Canada</v>
      </c>
      <c r="F143" s="9" t="str">
        <f ca="1">+WORLDCUP!BD60</f>
        <v>Scotland</v>
      </c>
      <c r="G143" s="9" t="str">
        <f ca="1">+WORLDCUP!BD67</f>
        <v>Algeria</v>
      </c>
      <c r="H143" s="9" t="str">
        <f ca="1">+WORLDCUP!BD61</f>
        <v>United States</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Canada</v>
      </c>
      <c r="F144" s="9" t="str">
        <f ca="1">+WORLDCUP!BD60</f>
        <v>Scotland</v>
      </c>
      <c r="G144" s="9" t="str">
        <f ca="1">+WORLDCUP!BD65</f>
        <v>Cape Verde</v>
      </c>
      <c r="H144" s="9" t="str">
        <f ca="1">+WORLDCUP!BD61</f>
        <v>United States</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Canada</v>
      </c>
      <c r="F145" s="9" t="str">
        <f ca="1">+WORLDCUP!BD60</f>
        <v>Scotland</v>
      </c>
      <c r="G145" s="9" t="str">
        <f ca="1">+WORLDCUP!BD65</f>
        <v>Cape Verde</v>
      </c>
      <c r="H145" s="9" t="str">
        <f ca="1">+WORLDCUP!BD61</f>
        <v>United States</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Iran</v>
      </c>
      <c r="E146" s="9" t="str">
        <f ca="1">+WORLDCUP!BD59</f>
        <v>Canada</v>
      </c>
      <c r="F146" s="9" t="str">
        <f ca="1">+WORLDCUP!BD60</f>
        <v>Scotland</v>
      </c>
      <c r="G146" s="9" t="str">
        <f ca="1">+WORLDCUP!BD67</f>
        <v>Algeria</v>
      </c>
      <c r="H146" s="9" t="str">
        <f ca="1">+WORLDCUP!BD61</f>
        <v>United States</v>
      </c>
      <c r="I146" s="9" t="str">
        <f ca="1">+WORLDCUP!BD62</f>
        <v>Ivory Coast</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Canada</v>
      </c>
      <c r="F147" s="9" t="str">
        <f ca="1">+WORLDCUP!BD61</f>
        <v>United States</v>
      </c>
      <c r="G147" s="9" t="str">
        <f ca="1">+WORLDCUP!BD62</f>
        <v>Ivory Coast</v>
      </c>
      <c r="H147" s="9" t="str">
        <f ca="1">+WORLDCUP!BD63</f>
        <v>Tunisia</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Canada</v>
      </c>
      <c r="F148" s="9" t="str">
        <f ca="1">+WORLDCUP!BD61</f>
        <v>United States</v>
      </c>
      <c r="G148" s="9" t="str">
        <f ca="1">+WORLDCUP!BD66</f>
        <v>Senegal</v>
      </c>
      <c r="H148" s="9" t="str">
        <f ca="1">+WORLDCUP!BD63</f>
        <v>Tunisia</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Canada</v>
      </c>
      <c r="F149" s="9" t="str">
        <f ca="1">+WORLDCUP!BD61</f>
        <v>United States</v>
      </c>
      <c r="G149" s="9" t="str">
        <f ca="1">+WORLDCUP!BD62</f>
        <v>Ivory Coast</v>
      </c>
      <c r="H149" s="9" t="str">
        <f ca="1">+WORLDCUP!BD63</f>
        <v>Tunisia</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Canada</v>
      </c>
      <c r="F150" s="9" t="str">
        <f ca="1">+WORLDCUP!BD61</f>
        <v>United States</v>
      </c>
      <c r="G150" s="9" t="str">
        <f ca="1">+WORLDCUP!BD62</f>
        <v>Ivory Coast</v>
      </c>
      <c r="H150" s="9" t="str">
        <f ca="1">+WORLDCUP!BD63</f>
        <v>Tunisia</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Canada</v>
      </c>
      <c r="F151" s="9" t="str">
        <f ca="1">+WORLDCUP!BD61</f>
        <v>United States</v>
      </c>
      <c r="G151" s="9" t="str">
        <f ca="1">+WORLDCUP!BD65</f>
        <v>Cape Verde</v>
      </c>
      <c r="H151" s="9" t="str">
        <f ca="1">+WORLDCUP!BD63</f>
        <v>Tunisia</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Canada</v>
      </c>
      <c r="F152" s="9" t="str">
        <f ca="1">+WORLDCUP!BD61</f>
        <v>United States</v>
      </c>
      <c r="G152" s="9" t="str">
        <f ca="1">+WORLDCUP!BD65</f>
        <v>Cape Verde</v>
      </c>
      <c r="H152" s="9" t="str">
        <f ca="1">+WORLDCUP!BD63</f>
        <v>Tunisia</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Canada</v>
      </c>
      <c r="F153" s="9" t="str">
        <f ca="1">+WORLDCUP!BD61</f>
        <v>United States</v>
      </c>
      <c r="G153" s="9" t="str">
        <f ca="1">+WORLDCUP!BD65</f>
        <v>Cape Verde</v>
      </c>
      <c r="H153" s="9" t="str">
        <f ca="1">+WORLDCUP!BD63</f>
        <v>Tunisia</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Canada</v>
      </c>
      <c r="F154" s="9" t="str">
        <f ca="1">+WORLDCUP!BD61</f>
        <v>United States</v>
      </c>
      <c r="G154" s="9" t="str">
        <f ca="1">+WORLDCUP!BD65</f>
        <v>Cape Verde</v>
      </c>
      <c r="H154" s="9" t="str">
        <f ca="1">+WORLDCUP!BD63</f>
        <v>Tunisia</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Canada</v>
      </c>
      <c r="F155" s="9" t="str">
        <f ca="1">+WORLDCUP!BD61</f>
        <v>United States</v>
      </c>
      <c r="G155" s="9" t="str">
        <f ca="1">+WORLDCUP!BD65</f>
        <v>Cape Verde</v>
      </c>
      <c r="H155" s="9" t="str">
        <f ca="1">+WORLDCUP!BD63</f>
        <v>Tunisia</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Canada</v>
      </c>
      <c r="F156" s="9" t="str">
        <f ca="1">+WORLDCUP!BD61</f>
        <v>United States</v>
      </c>
      <c r="G156" s="9" t="str">
        <f ca="1">+WORLDCUP!BD65</f>
        <v>Cape Verde</v>
      </c>
      <c r="H156" s="9" t="str">
        <f ca="1">+WORLDCUP!BD63</f>
        <v>Tunisia</v>
      </c>
      <c r="I156" s="9" t="str">
        <f ca="1">+WORLDCUP!BD62</f>
        <v>Ivory Coast</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Canada</v>
      </c>
      <c r="F157" s="9" t="str">
        <f ca="1">+WORLDCUP!BD61</f>
        <v>United States</v>
      </c>
      <c r="G157" s="9" t="str">
        <f ca="1">+WORLDCUP!BD62</f>
        <v>Ivory Coast</v>
      </c>
      <c r="H157" s="9" t="str">
        <f ca="1">+WORLDCUP!BD63</f>
        <v>Tunisia</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Canada</v>
      </c>
      <c r="F158" s="9" t="str">
        <f ca="1">+WORLDCUP!BD61</f>
        <v>United States</v>
      </c>
      <c r="G158" s="9" t="str">
        <f ca="1">+WORLDCUP!BD67</f>
        <v>Algeria</v>
      </c>
      <c r="H158" s="9" t="str">
        <f ca="1">+WORLDCUP!BD63</f>
        <v>Tunisia</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Canada</v>
      </c>
      <c r="F159" s="9" t="str">
        <f ca="1">+WORLDCUP!BD61</f>
        <v>United States</v>
      </c>
      <c r="G159" s="9" t="str">
        <f ca="1">+WORLDCUP!BD67</f>
        <v>Algeria</v>
      </c>
      <c r="H159" s="9" t="str">
        <f ca="1">+WORLDCUP!BD63</f>
        <v>Tunisia</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Canada</v>
      </c>
      <c r="F160" s="9" t="str">
        <f ca="1">+WORLDCUP!BD61</f>
        <v>United States</v>
      </c>
      <c r="G160" s="9" t="str">
        <f ca="1">+WORLDCUP!BD62</f>
        <v>Ivory Coast</v>
      </c>
      <c r="H160" s="9" t="str">
        <f ca="1">+WORLDCUP!BD63</f>
        <v>Tunisia</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Canada</v>
      </c>
      <c r="F161" s="9" t="str">
        <f ca="1">+WORLDCUP!BD61</f>
        <v>United States</v>
      </c>
      <c r="G161" s="9" t="str">
        <f ca="1">+WORLDCUP!BD62</f>
        <v>Ivory Coast</v>
      </c>
      <c r="H161" s="9" t="str">
        <f ca="1">+WORLDCUP!BD63</f>
        <v>Tunisia</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Canada</v>
      </c>
      <c r="F162" s="9" t="str">
        <f ca="1">+WORLDCUP!BD61</f>
        <v>United States</v>
      </c>
      <c r="G162" s="9" t="str">
        <f ca="1">+WORLDCUP!BD67</f>
        <v>Algeria</v>
      </c>
      <c r="H162" s="9" t="str">
        <f ca="1">+WORLDCUP!BD63</f>
        <v>Tunisia</v>
      </c>
      <c r="I162" s="9" t="str">
        <f ca="1">+WORLDCUP!BD62</f>
        <v>Ivory Coast</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Canada</v>
      </c>
      <c r="F163" s="9" t="str">
        <f ca="1">+WORLDCUP!BD61</f>
        <v>United States</v>
      </c>
      <c r="G163" s="9" t="str">
        <f ca="1">+WORLDCUP!BD65</f>
        <v>Cape Verde</v>
      </c>
      <c r="H163" s="9" t="str">
        <f ca="1">+WORLDCUP!BD63</f>
        <v>Tunisia</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Canada</v>
      </c>
      <c r="F164" s="9" t="str">
        <f ca="1">+WORLDCUP!BD61</f>
        <v>United States</v>
      </c>
      <c r="G164" s="9" t="str">
        <f ca="1">+WORLDCUP!BD65</f>
        <v>Cape Verde</v>
      </c>
      <c r="H164" s="9" t="str">
        <f ca="1">+WORLDCUP!BD63</f>
        <v>Tunisia</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Iran</v>
      </c>
      <c r="E165" s="9" t="str">
        <f ca="1">+WORLDCUP!BD59</f>
        <v>Canada</v>
      </c>
      <c r="F165" s="9" t="str">
        <f ca="1">+WORLDCUP!BD60</f>
        <v>Scotland</v>
      </c>
      <c r="G165" s="9" t="str">
        <f ca="1">+WORLDCUP!BD67</f>
        <v>Algeria</v>
      </c>
      <c r="H165" s="9" t="str">
        <f ca="1">+WORLDCUP!BD63</f>
        <v>Tunisia</v>
      </c>
      <c r="I165" s="9" t="str">
        <f ca="1">+WORLDCUP!BD61</f>
        <v>United States</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Canada</v>
      </c>
      <c r="F166" s="9" t="str">
        <f ca="1">+WORLDCUP!BD61</f>
        <v>United States</v>
      </c>
      <c r="G166" s="9" t="str">
        <f ca="1">+WORLDCUP!BD65</f>
        <v>Cape Verde</v>
      </c>
      <c r="H166" s="9" t="str">
        <f ca="1">+WORLDCUP!BD63</f>
        <v>Tunisia</v>
      </c>
      <c r="I166" s="9" t="str">
        <f ca="1">+WORLDCUP!BD62</f>
        <v>Ivory Coast</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Algeria</v>
      </c>
      <c r="E167" s="9" t="str">
        <f ca="1">+WORLDCUP!BD66</f>
        <v>Senegal</v>
      </c>
      <c r="F167" s="9" t="str">
        <f ca="1">+WORLDCUP!BD63</f>
        <v>Tunisia</v>
      </c>
      <c r="G167" s="9" t="str">
        <f ca="1">+WORLDCUP!BD58</f>
        <v>South Africa</v>
      </c>
      <c r="H167" s="9" t="str">
        <f ca="1">+WORLDCUP!BD64</f>
        <v>Iran</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Senegal</v>
      </c>
      <c r="F168" s="9" t="str">
        <f ca="1">+WORLDCUP!BD58</f>
        <v>South Africa</v>
      </c>
      <c r="G168" s="9" t="str">
        <f ca="1">+WORLDCUP!BD65</f>
        <v>Cape Verde</v>
      </c>
      <c r="H168" s="9" t="str">
        <f ca="1">+WORLDCUP!BD64</f>
        <v>Iran</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Senegal</v>
      </c>
      <c r="F169" s="9" t="str">
        <f ca="1">+WORLDCUP!BD63</f>
        <v>Tunisia</v>
      </c>
      <c r="G169" s="9" t="str">
        <f ca="1">+WORLDCUP!BD58</f>
        <v>South Africa</v>
      </c>
      <c r="H169" s="9" t="str">
        <f ca="1">+WORLDCUP!BD65</f>
        <v>Cape Verde</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Senegal</v>
      </c>
      <c r="F170" s="9" t="str">
        <f ca="1">+WORLDCUP!BD63</f>
        <v>Tunisia</v>
      </c>
      <c r="G170" s="9" t="str">
        <f ca="1">+WORLDCUP!BD58</f>
        <v>South Africa</v>
      </c>
      <c r="H170" s="9" t="str">
        <f ca="1">+WORLDCUP!BD64</f>
        <v>Iran</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Algeria</v>
      </c>
      <c r="F171" s="9" t="str">
        <f ca="1">+WORLDCUP!BD63</f>
        <v>Tunisia</v>
      </c>
      <c r="G171" s="9" t="str">
        <f ca="1">+WORLDCUP!BD58</f>
        <v>South Africa</v>
      </c>
      <c r="H171" s="9" t="str">
        <f ca="1">+WORLDCUP!BD65</f>
        <v>Cape Verde</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Senegal</v>
      </c>
      <c r="F172" s="9" t="str">
        <f ca="1">+WORLDCUP!BD63</f>
        <v>Tunisia</v>
      </c>
      <c r="G172" s="9" t="str">
        <f ca="1">+WORLDCUP!BD58</f>
        <v>South Africa</v>
      </c>
      <c r="H172" s="9" t="str">
        <f ca="1">+WORLDCUP!BD65</f>
        <v>Cape Verde</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Algeria</v>
      </c>
      <c r="F173" s="9" t="str">
        <f ca="1">+WORLDCUP!BD63</f>
        <v>Tunisia</v>
      </c>
      <c r="G173" s="9" t="str">
        <f ca="1">+WORLDCUP!BD58</f>
        <v>South Africa</v>
      </c>
      <c r="H173" s="9" t="str">
        <f ca="1">+WORLDCUP!BD65</f>
        <v>Cape Verde</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Algeria</v>
      </c>
      <c r="F174" s="9" t="str">
        <f ca="1">+WORLDCUP!BD63</f>
        <v>Tunisia</v>
      </c>
      <c r="G174" s="9" t="str">
        <f ca="1">+WORLDCUP!BD58</f>
        <v>South Africa</v>
      </c>
      <c r="H174" s="9" t="str">
        <f ca="1">+WORLDCUP!BD65</f>
        <v>Cape Verde</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Algeria</v>
      </c>
      <c r="E175" s="9" t="str">
        <f ca="1">+WORLDCUP!BD66</f>
        <v>Senegal</v>
      </c>
      <c r="F175" s="9" t="str">
        <f ca="1">+WORLDCUP!BD61</f>
        <v>United States</v>
      </c>
      <c r="G175" s="9" t="str">
        <f ca="1">+WORLDCUP!BD58</f>
        <v>South Africa</v>
      </c>
      <c r="H175" s="9" t="str">
        <f ca="1">+WORLDCUP!BD64</f>
        <v>Iran</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Algeria</v>
      </c>
      <c r="E176" s="9" t="str">
        <f ca="1">+WORLDCUP!BD66</f>
        <v>Senegal</v>
      </c>
      <c r="F176" s="9" t="str">
        <f ca="1">+WORLDCUP!BD61</f>
        <v>United States</v>
      </c>
      <c r="G176" s="9" t="str">
        <f ca="1">+WORLDCUP!BD58</f>
        <v>South Africa</v>
      </c>
      <c r="H176" s="9" t="str">
        <f ca="1">+WORLDCUP!BD63</f>
        <v>Tunisia</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United States</v>
      </c>
      <c r="G177" s="9" t="str">
        <f ca="1">+WORLDCUP!BD58</f>
        <v>South Africa</v>
      </c>
      <c r="H177" s="9" t="str">
        <f ca="1">+WORLDCUP!BD63</f>
        <v>Tunisia</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Iran</v>
      </c>
      <c r="E178" s="9" t="str">
        <f ca="1">+WORLDCUP!BD67</f>
        <v>Algeria</v>
      </c>
      <c r="F178" s="9" t="str">
        <f ca="1">+WORLDCUP!BD61</f>
        <v>United States</v>
      </c>
      <c r="G178" s="9" t="str">
        <f ca="1">+WORLDCUP!BD58</f>
        <v>South Africa</v>
      </c>
      <c r="H178" s="9" t="str">
        <f ca="1">+WORLDCUP!BD63</f>
        <v>Tunisia</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Iran</v>
      </c>
      <c r="E179" s="9" t="str">
        <f ca="1">+WORLDCUP!BD66</f>
        <v>Senegal</v>
      </c>
      <c r="F179" s="9" t="str">
        <f ca="1">+WORLDCUP!BD61</f>
        <v>United States</v>
      </c>
      <c r="G179" s="9" t="str">
        <f ca="1">+WORLDCUP!BD58</f>
        <v>South Africa</v>
      </c>
      <c r="H179" s="9" t="str">
        <f ca="1">+WORLDCUP!BD63</f>
        <v>Tunisia</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Iran</v>
      </c>
      <c r="E180" s="9" t="str">
        <f ca="1">+WORLDCUP!BD67</f>
        <v>Algeria</v>
      </c>
      <c r="F180" s="9" t="str">
        <f ca="1">+WORLDCUP!BD61</f>
        <v>United States</v>
      </c>
      <c r="G180" s="9" t="str">
        <f ca="1">+WORLDCUP!BD58</f>
        <v>South Africa</v>
      </c>
      <c r="H180" s="9" t="str">
        <f ca="1">+WORLDCUP!BD63</f>
        <v>Tunisia</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Iran</v>
      </c>
      <c r="E181" s="9" t="str">
        <f ca="1">+WORLDCUP!BD67</f>
        <v>Algeria</v>
      </c>
      <c r="F181" s="9" t="str">
        <f ca="1">+WORLDCUP!BD61</f>
        <v>United States</v>
      </c>
      <c r="G181" s="9" t="str">
        <f ca="1">+WORLDCUP!BD58</f>
        <v>South Africa</v>
      </c>
      <c r="H181" s="9" t="str">
        <f ca="1">+WORLDCUP!BD63</f>
        <v>Tunisia</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Senegal</v>
      </c>
      <c r="F182" s="9" t="str">
        <f ca="1">+WORLDCUP!BD61</f>
        <v>United States</v>
      </c>
      <c r="G182" s="9" t="str">
        <f ca="1">+WORLDCUP!BD58</f>
        <v>South Africa</v>
      </c>
      <c r="H182" s="9" t="str">
        <f ca="1">+WORLDCUP!BD65</f>
        <v>Cape Verde</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Senegal</v>
      </c>
      <c r="F183" s="9" t="str">
        <f ca="1">+WORLDCUP!BD61</f>
        <v>United States</v>
      </c>
      <c r="G183" s="9" t="str">
        <f ca="1">+WORLDCUP!BD58</f>
        <v>South Africa</v>
      </c>
      <c r="H183" s="9" t="str">
        <f ca="1">+WORLDCUP!BD64</f>
        <v>Iran</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Algeria</v>
      </c>
      <c r="F184" s="9" t="str">
        <f ca="1">+WORLDCUP!BD61</f>
        <v>United States</v>
      </c>
      <c r="G184" s="9" t="str">
        <f ca="1">+WORLDCUP!BD58</f>
        <v>South Africa</v>
      </c>
      <c r="H184" s="9" t="str">
        <f ca="1">+WORLDCUP!BD65</f>
        <v>Cape Verde</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Senegal</v>
      </c>
      <c r="F185" s="9" t="str">
        <f ca="1">+WORLDCUP!BD61</f>
        <v>United States</v>
      </c>
      <c r="G185" s="9" t="str">
        <f ca="1">+WORLDCUP!BD58</f>
        <v>South Africa</v>
      </c>
      <c r="H185" s="9" t="str">
        <f ca="1">+WORLDCUP!BD65</f>
        <v>Cape Verde</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Algeria</v>
      </c>
      <c r="F186" s="9" t="str">
        <f ca="1">+WORLDCUP!BD61</f>
        <v>United States</v>
      </c>
      <c r="G186" s="9" t="str">
        <f ca="1">+WORLDCUP!BD58</f>
        <v>South Africa</v>
      </c>
      <c r="H186" s="9" t="str">
        <f ca="1">+WORLDCUP!BD65</f>
        <v>Cape Verde</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Algeria</v>
      </c>
      <c r="F187" s="9" t="str">
        <f ca="1">+WORLDCUP!BD61</f>
        <v>United States</v>
      </c>
      <c r="G187" s="9" t="str">
        <f ca="1">+WORLDCUP!BD58</f>
        <v>South Africa</v>
      </c>
      <c r="H187" s="9" t="str">
        <f ca="1">+WORLDCUP!BD65</f>
        <v>Cape Verde</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Senegal</v>
      </c>
      <c r="F188" s="9" t="str">
        <f ca="1">+WORLDCUP!BD61</f>
        <v>United States</v>
      </c>
      <c r="G188" s="9" t="str">
        <f ca="1">+WORLDCUP!BD58</f>
        <v>South Africa</v>
      </c>
      <c r="H188" s="9" t="str">
        <f ca="1">+WORLDCUP!BD63</f>
        <v>Tunisia</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Algeria</v>
      </c>
      <c r="E189" s="9" t="str">
        <f ca="1">+WORLDCUP!BD62</f>
        <v>Ivory Coast</v>
      </c>
      <c r="F189" s="9" t="str">
        <f ca="1">+WORLDCUP!BD61</f>
        <v>United States</v>
      </c>
      <c r="G189" s="9" t="str">
        <f ca="1">+WORLDCUP!BD58</f>
        <v>South Africa</v>
      </c>
      <c r="H189" s="9" t="str">
        <f ca="1">+WORLDCUP!BD63</f>
        <v>Tunisia</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Ivory Coast</v>
      </c>
      <c r="E190" s="9" t="str">
        <f ca="1">+WORLDCUP!BD66</f>
        <v>Senegal</v>
      </c>
      <c r="F190" s="9" t="str">
        <f ca="1">+WORLDCUP!BD61</f>
        <v>United States</v>
      </c>
      <c r="G190" s="9" t="str">
        <f ca="1">+WORLDCUP!BD58</f>
        <v>South Africa</v>
      </c>
      <c r="H190" s="9" t="str">
        <f ca="1">+WORLDCUP!BD63</f>
        <v>Tunisia</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Algeria</v>
      </c>
      <c r="E191" s="9" t="str">
        <f ca="1">+WORLDCUP!BD62</f>
        <v>Ivory Coast</v>
      </c>
      <c r="F191" s="9" t="str">
        <f ca="1">+WORLDCUP!BD61</f>
        <v>United States</v>
      </c>
      <c r="G191" s="9" t="str">
        <f ca="1">+WORLDCUP!BD58</f>
        <v>South Africa</v>
      </c>
      <c r="H191" s="9" t="str">
        <f ca="1">+WORLDCUP!BD63</f>
        <v>Tunisia</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Algeria</v>
      </c>
      <c r="E192" s="9" t="str">
        <f ca="1">+WORLDCUP!BD62</f>
        <v>Ivory Coast</v>
      </c>
      <c r="F192" s="9" t="str">
        <f ca="1">+WORLDCUP!BD61</f>
        <v>United States</v>
      </c>
      <c r="G192" s="9" t="str">
        <f ca="1">+WORLDCUP!BD58</f>
        <v>South Africa</v>
      </c>
      <c r="H192" s="9" t="str">
        <f ca="1">+WORLDCUP!BD63</f>
        <v>Tunisia</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Algeria</v>
      </c>
      <c r="F193" s="9" t="str">
        <f ca="1">+WORLDCUP!BD61</f>
        <v>United States</v>
      </c>
      <c r="G193" s="9" t="str">
        <f ca="1">+WORLDCUP!BD58</f>
        <v>South Africa</v>
      </c>
      <c r="H193" s="9" t="str">
        <f ca="1">+WORLDCUP!BD63</f>
        <v>Tunisia</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Senegal</v>
      </c>
      <c r="F194" s="9" t="str">
        <f ca="1">+WORLDCUP!BD61</f>
        <v>United States</v>
      </c>
      <c r="G194" s="9" t="str">
        <f ca="1">+WORLDCUP!BD58</f>
        <v>South Africa</v>
      </c>
      <c r="H194" s="9" t="str">
        <f ca="1">+WORLDCUP!BD63</f>
        <v>Tunisia</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Algeria</v>
      </c>
      <c r="F195" s="9" t="str">
        <f ca="1">+WORLDCUP!BD61</f>
        <v>United States</v>
      </c>
      <c r="G195" s="9" t="str">
        <f ca="1">+WORLDCUP!BD58</f>
        <v>South Africa</v>
      </c>
      <c r="H195" s="9" t="str">
        <f ca="1">+WORLDCUP!BD63</f>
        <v>Tunisia</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Algeria</v>
      </c>
      <c r="F196" s="9" t="str">
        <f ca="1">+WORLDCUP!BD61</f>
        <v>United States</v>
      </c>
      <c r="G196" s="9" t="str">
        <f ca="1">+WORLDCUP!BD58</f>
        <v>South Africa</v>
      </c>
      <c r="H196" s="9" t="str">
        <f ca="1">+WORLDCUP!BD63</f>
        <v>Tunisia</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Iran</v>
      </c>
      <c r="E197" s="9" t="str">
        <f ca="1">+WORLDCUP!BD62</f>
        <v>Ivory Coast</v>
      </c>
      <c r="F197" s="9" t="str">
        <f ca="1">+WORLDCUP!BD61</f>
        <v>United States</v>
      </c>
      <c r="G197" s="9" t="str">
        <f ca="1">+WORLDCUP!BD58</f>
        <v>South Africa</v>
      </c>
      <c r="H197" s="9" t="str">
        <f ca="1">+WORLDCUP!BD63</f>
        <v>Tunisia</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Iran</v>
      </c>
      <c r="E198" s="9" t="str">
        <f ca="1">+WORLDCUP!BD67</f>
        <v>Algeria</v>
      </c>
      <c r="F198" s="9" t="str">
        <f ca="1">+WORLDCUP!BD61</f>
        <v>United States</v>
      </c>
      <c r="G198" s="9" t="str">
        <f ca="1">+WORLDCUP!BD58</f>
        <v>South Africa</v>
      </c>
      <c r="H198" s="9" t="str">
        <f ca="1">+WORLDCUP!BD63</f>
        <v>Tunisia</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Iran</v>
      </c>
      <c r="E199" s="9" t="str">
        <f ca="1">+WORLDCUP!BD67</f>
        <v>Algeria</v>
      </c>
      <c r="F199" s="9" t="str">
        <f ca="1">+WORLDCUP!BD61</f>
        <v>United States</v>
      </c>
      <c r="G199" s="9" t="str">
        <f ca="1">+WORLDCUP!BD58</f>
        <v>South Africa</v>
      </c>
      <c r="H199" s="9" t="str">
        <f ca="1">+WORLDCUP!BD63</f>
        <v>Tunisia</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Iran</v>
      </c>
      <c r="E200" s="9" t="str">
        <f ca="1">+WORLDCUP!BD62</f>
        <v>Ivory Coast</v>
      </c>
      <c r="F200" s="9" t="str">
        <f ca="1">+WORLDCUP!BD61</f>
        <v>United States</v>
      </c>
      <c r="G200" s="9" t="str">
        <f ca="1">+WORLDCUP!BD58</f>
        <v>South Africa</v>
      </c>
      <c r="H200" s="9" t="str">
        <f ca="1">+WORLDCUP!BD63</f>
        <v>Tunisia</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Iran</v>
      </c>
      <c r="E201" s="9" t="str">
        <f ca="1">+WORLDCUP!BD62</f>
        <v>Ivory Coast</v>
      </c>
      <c r="F201" s="9" t="str">
        <f ca="1">+WORLDCUP!BD61</f>
        <v>United States</v>
      </c>
      <c r="G201" s="9" t="str">
        <f ca="1">+WORLDCUP!BD58</f>
        <v>South Africa</v>
      </c>
      <c r="H201" s="9" t="str">
        <f ca="1">+WORLDCUP!BD63</f>
        <v>Tunisia</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Iran</v>
      </c>
      <c r="E202" s="9" t="str">
        <f ca="1">+WORLDCUP!BD67</f>
        <v>Algeria</v>
      </c>
      <c r="F202" s="9" t="str">
        <f ca="1">+WORLDCUP!BD61</f>
        <v>United States</v>
      </c>
      <c r="G202" s="9" t="str">
        <f ca="1">+WORLDCUP!BD58</f>
        <v>South Africa</v>
      </c>
      <c r="H202" s="9" t="str">
        <f ca="1">+WORLDCUP!BD63</f>
        <v>Tunisia</v>
      </c>
      <c r="I202" s="9" t="str">
        <f ca="1">+WORLDCUP!BD62</f>
        <v>Ivory Coast</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Algeria</v>
      </c>
      <c r="E203" s="9" t="str">
        <f ca="1">+WORLDCUP!BD66</f>
        <v>Senegal</v>
      </c>
      <c r="F203" s="9" t="str">
        <f ca="1">+WORLDCUP!BD60</f>
        <v>Scotland</v>
      </c>
      <c r="G203" s="9" t="str">
        <f ca="1">+WORLDCUP!BD58</f>
        <v>South Africa</v>
      </c>
      <c r="H203" s="9" t="str">
        <f ca="1">+WORLDCUP!BD64</f>
        <v>Iran</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Algeria</v>
      </c>
      <c r="E204" s="9" t="str">
        <f ca="1">+WORLDCUP!BD66</f>
        <v>Senegal</v>
      </c>
      <c r="F204" s="9" t="str">
        <f ca="1">+WORLDCUP!BD60</f>
        <v>Scotland</v>
      </c>
      <c r="G204" s="9" t="str">
        <f ca="1">+WORLDCUP!BD58</f>
        <v>South Africa</v>
      </c>
      <c r="H204" s="9" t="str">
        <f ca="1">+WORLDCUP!BD63</f>
        <v>Tunisia</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South Africa</v>
      </c>
      <c r="H205" s="9" t="str">
        <f ca="1">+WORLDCUP!BD63</f>
        <v>Tunisia</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Iran</v>
      </c>
      <c r="E206" s="9" t="str">
        <f ca="1">+WORLDCUP!BD67</f>
        <v>Algeria</v>
      </c>
      <c r="F206" s="9" t="str">
        <f ca="1">+WORLDCUP!BD60</f>
        <v>Scotland</v>
      </c>
      <c r="G206" s="9" t="str">
        <f ca="1">+WORLDCUP!BD58</f>
        <v>South Africa</v>
      </c>
      <c r="H206" s="9" t="str">
        <f ca="1">+WORLDCUP!BD63</f>
        <v>Tunisia</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Iran</v>
      </c>
      <c r="E207" s="9" t="str">
        <f ca="1">+WORLDCUP!BD66</f>
        <v>Senegal</v>
      </c>
      <c r="F207" s="9" t="str">
        <f ca="1">+WORLDCUP!BD60</f>
        <v>Scotland</v>
      </c>
      <c r="G207" s="9" t="str">
        <f ca="1">+WORLDCUP!BD58</f>
        <v>South Africa</v>
      </c>
      <c r="H207" s="9" t="str">
        <f ca="1">+WORLDCUP!BD63</f>
        <v>Tunisia</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Iran</v>
      </c>
      <c r="E208" s="9" t="str">
        <f ca="1">+WORLDCUP!BD67</f>
        <v>Algeria</v>
      </c>
      <c r="F208" s="9" t="str">
        <f ca="1">+WORLDCUP!BD60</f>
        <v>Scotland</v>
      </c>
      <c r="G208" s="9" t="str">
        <f ca="1">+WORLDCUP!BD58</f>
        <v>South Africa</v>
      </c>
      <c r="H208" s="9" t="str">
        <f ca="1">+WORLDCUP!BD63</f>
        <v>Tunisia</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Iran</v>
      </c>
      <c r="E209" s="9" t="str">
        <f ca="1">+WORLDCUP!BD67</f>
        <v>Algeria</v>
      </c>
      <c r="F209" s="9" t="str">
        <f ca="1">+WORLDCUP!BD60</f>
        <v>Scotland</v>
      </c>
      <c r="G209" s="9" t="str">
        <f ca="1">+WORLDCUP!BD58</f>
        <v>South Africa</v>
      </c>
      <c r="H209" s="9" t="str">
        <f ca="1">+WORLDCUP!BD63</f>
        <v>Tunisia</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Senegal</v>
      </c>
      <c r="F210" s="9" t="str">
        <f ca="1">+WORLDCUP!BD60</f>
        <v>Scotland</v>
      </c>
      <c r="G210" s="9" t="str">
        <f ca="1">+WORLDCUP!BD58</f>
        <v>South Africa</v>
      </c>
      <c r="H210" s="9" t="str">
        <f ca="1">+WORLDCUP!BD65</f>
        <v>Cape Verde</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Senegal</v>
      </c>
      <c r="F211" s="9" t="str">
        <f ca="1">+WORLDCUP!BD60</f>
        <v>Scotland</v>
      </c>
      <c r="G211" s="9" t="str">
        <f ca="1">+WORLDCUP!BD58</f>
        <v>South Africa</v>
      </c>
      <c r="H211" s="9" t="str">
        <f ca="1">+WORLDCUP!BD64</f>
        <v>Iran</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Algeria</v>
      </c>
      <c r="F212" s="9" t="str">
        <f ca="1">+WORLDCUP!BD60</f>
        <v>Scotland</v>
      </c>
      <c r="G212" s="9" t="str">
        <f ca="1">+WORLDCUP!BD58</f>
        <v>South Africa</v>
      </c>
      <c r="H212" s="9" t="str">
        <f ca="1">+WORLDCUP!BD65</f>
        <v>Cape Verde</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Senegal</v>
      </c>
      <c r="F213" s="9" t="str">
        <f ca="1">+WORLDCUP!BD60</f>
        <v>Scotland</v>
      </c>
      <c r="G213" s="9" t="str">
        <f ca="1">+WORLDCUP!BD58</f>
        <v>South Africa</v>
      </c>
      <c r="H213" s="9" t="str">
        <f ca="1">+WORLDCUP!BD65</f>
        <v>Cape Verde</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Algeria</v>
      </c>
      <c r="F214" s="9" t="str">
        <f ca="1">+WORLDCUP!BD60</f>
        <v>Scotland</v>
      </c>
      <c r="G214" s="9" t="str">
        <f ca="1">+WORLDCUP!BD58</f>
        <v>South Africa</v>
      </c>
      <c r="H214" s="9" t="str">
        <f ca="1">+WORLDCUP!BD65</f>
        <v>Cape Verde</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Algeria</v>
      </c>
      <c r="F215" s="9" t="str">
        <f ca="1">+WORLDCUP!BD60</f>
        <v>Scotland</v>
      </c>
      <c r="G215" s="9" t="str">
        <f ca="1">+WORLDCUP!BD58</f>
        <v>South Africa</v>
      </c>
      <c r="H215" s="9" t="str">
        <f ca="1">+WORLDCUP!BD65</f>
        <v>Cape Verde</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Senegal</v>
      </c>
      <c r="F216" s="9" t="str">
        <f ca="1">+WORLDCUP!BD60</f>
        <v>Scotland</v>
      </c>
      <c r="G216" s="9" t="str">
        <f ca="1">+WORLDCUP!BD58</f>
        <v>South Africa</v>
      </c>
      <c r="H216" s="9" t="str">
        <f ca="1">+WORLDCUP!BD63</f>
        <v>Tunisia</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Algeria</v>
      </c>
      <c r="E217" s="9" t="str">
        <f ca="1">+WORLDCUP!BD62</f>
        <v>Ivory Coast</v>
      </c>
      <c r="F217" s="9" t="str">
        <f ca="1">+WORLDCUP!BD60</f>
        <v>Scotland</v>
      </c>
      <c r="G217" s="9" t="str">
        <f ca="1">+WORLDCUP!BD58</f>
        <v>South Africa</v>
      </c>
      <c r="H217" s="9" t="str">
        <f ca="1">+WORLDCUP!BD63</f>
        <v>Tunisia</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Ivory Coast</v>
      </c>
      <c r="E218" s="9" t="str">
        <f ca="1">+WORLDCUP!BD66</f>
        <v>Senegal</v>
      </c>
      <c r="F218" s="9" t="str">
        <f ca="1">+WORLDCUP!BD60</f>
        <v>Scotland</v>
      </c>
      <c r="G218" s="9" t="str">
        <f ca="1">+WORLDCUP!BD58</f>
        <v>South Africa</v>
      </c>
      <c r="H218" s="9" t="str">
        <f ca="1">+WORLDCUP!BD63</f>
        <v>Tunisia</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Algeria</v>
      </c>
      <c r="E219" s="9" t="str">
        <f ca="1">+WORLDCUP!BD62</f>
        <v>Ivory Coast</v>
      </c>
      <c r="F219" s="9" t="str">
        <f ca="1">+WORLDCUP!BD60</f>
        <v>Scotland</v>
      </c>
      <c r="G219" s="9" t="str">
        <f ca="1">+WORLDCUP!BD58</f>
        <v>South Africa</v>
      </c>
      <c r="H219" s="9" t="str">
        <f ca="1">+WORLDCUP!BD63</f>
        <v>Tunisia</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Algeria</v>
      </c>
      <c r="E220" s="9" t="str">
        <f ca="1">+WORLDCUP!BD62</f>
        <v>Ivory Coast</v>
      </c>
      <c r="F220" s="9" t="str">
        <f ca="1">+WORLDCUP!BD60</f>
        <v>Scotland</v>
      </c>
      <c r="G220" s="9" t="str">
        <f ca="1">+WORLDCUP!BD58</f>
        <v>South Africa</v>
      </c>
      <c r="H220" s="9" t="str">
        <f ca="1">+WORLDCUP!BD63</f>
        <v>Tunisia</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Algeria</v>
      </c>
      <c r="F221" s="9" t="str">
        <f ca="1">+WORLDCUP!BD60</f>
        <v>Scotland</v>
      </c>
      <c r="G221" s="9" t="str">
        <f ca="1">+WORLDCUP!BD58</f>
        <v>South Africa</v>
      </c>
      <c r="H221" s="9" t="str">
        <f ca="1">+WORLDCUP!BD63</f>
        <v>Tunisia</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Senegal</v>
      </c>
      <c r="F222" s="9" t="str">
        <f ca="1">+WORLDCUP!BD60</f>
        <v>Scotland</v>
      </c>
      <c r="G222" s="9" t="str">
        <f ca="1">+WORLDCUP!BD58</f>
        <v>South Africa</v>
      </c>
      <c r="H222" s="9" t="str">
        <f ca="1">+WORLDCUP!BD63</f>
        <v>Tunisia</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Algeria</v>
      </c>
      <c r="F223" s="9" t="str">
        <f ca="1">+WORLDCUP!BD60</f>
        <v>Scotland</v>
      </c>
      <c r="G223" s="9" t="str">
        <f ca="1">+WORLDCUP!BD58</f>
        <v>South Africa</v>
      </c>
      <c r="H223" s="9" t="str">
        <f ca="1">+WORLDCUP!BD63</f>
        <v>Tunisia</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Algeria</v>
      </c>
      <c r="F224" s="9" t="str">
        <f ca="1">+WORLDCUP!BD60</f>
        <v>Scotland</v>
      </c>
      <c r="G224" s="9" t="str">
        <f ca="1">+WORLDCUP!BD58</f>
        <v>South Africa</v>
      </c>
      <c r="H224" s="9" t="str">
        <f ca="1">+WORLDCUP!BD63</f>
        <v>Tunisia</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Iran</v>
      </c>
      <c r="E225" s="9" t="str">
        <f ca="1">+WORLDCUP!BD62</f>
        <v>Ivory Coast</v>
      </c>
      <c r="F225" s="9" t="str">
        <f ca="1">+WORLDCUP!BD60</f>
        <v>Scotland</v>
      </c>
      <c r="G225" s="9" t="str">
        <f ca="1">+WORLDCUP!BD58</f>
        <v>South Africa</v>
      </c>
      <c r="H225" s="9" t="str">
        <f ca="1">+WORLDCUP!BD63</f>
        <v>Tunisia</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Iran</v>
      </c>
      <c r="E226" s="9" t="str">
        <f ca="1">+WORLDCUP!BD67</f>
        <v>Algeria</v>
      </c>
      <c r="F226" s="9" t="str">
        <f ca="1">+WORLDCUP!BD60</f>
        <v>Scotland</v>
      </c>
      <c r="G226" s="9" t="str">
        <f ca="1">+WORLDCUP!BD58</f>
        <v>South Africa</v>
      </c>
      <c r="H226" s="9" t="str">
        <f ca="1">+WORLDCUP!BD63</f>
        <v>Tunisia</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Iran</v>
      </c>
      <c r="E227" s="9" t="str">
        <f ca="1">+WORLDCUP!BD67</f>
        <v>Algeria</v>
      </c>
      <c r="F227" s="9" t="str">
        <f ca="1">+WORLDCUP!BD60</f>
        <v>Scotland</v>
      </c>
      <c r="G227" s="9" t="str">
        <f ca="1">+WORLDCUP!BD58</f>
        <v>South Africa</v>
      </c>
      <c r="H227" s="9" t="str">
        <f ca="1">+WORLDCUP!BD63</f>
        <v>Tunisia</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Iran</v>
      </c>
      <c r="E228" s="9" t="str">
        <f ca="1">+WORLDCUP!BD62</f>
        <v>Ivory Coast</v>
      </c>
      <c r="F228" s="9" t="str">
        <f ca="1">+WORLDCUP!BD60</f>
        <v>Scotland</v>
      </c>
      <c r="G228" s="9" t="str">
        <f ca="1">+WORLDCUP!BD58</f>
        <v>South Africa</v>
      </c>
      <c r="H228" s="9" t="str">
        <f ca="1">+WORLDCUP!BD63</f>
        <v>Tunisia</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Iran</v>
      </c>
      <c r="E229" s="9" t="str">
        <f ca="1">+WORLDCUP!BD62</f>
        <v>Ivory Coast</v>
      </c>
      <c r="F229" s="9" t="str">
        <f ca="1">+WORLDCUP!BD60</f>
        <v>Scotland</v>
      </c>
      <c r="G229" s="9" t="str">
        <f ca="1">+WORLDCUP!BD58</f>
        <v>South Africa</v>
      </c>
      <c r="H229" s="9" t="str">
        <f ca="1">+WORLDCUP!BD63</f>
        <v>Tunisia</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Iran</v>
      </c>
      <c r="E230" s="9" t="str">
        <f ca="1">+WORLDCUP!BD67</f>
        <v>Algeria</v>
      </c>
      <c r="F230" s="9" t="str">
        <f ca="1">+WORLDCUP!BD60</f>
        <v>Scotland</v>
      </c>
      <c r="G230" s="9" t="str">
        <f ca="1">+WORLDCUP!BD58</f>
        <v>South Africa</v>
      </c>
      <c r="H230" s="9" t="str">
        <f ca="1">+WORLDCUP!BD63</f>
        <v>Tunisia</v>
      </c>
      <c r="I230" s="9" t="str">
        <f ca="1">+WORLDCUP!BD62</f>
        <v>Ivory Coast</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Algeria</v>
      </c>
      <c r="E231" s="9" t="str">
        <f ca="1">+WORLDCUP!BD66</f>
        <v>Senegal</v>
      </c>
      <c r="F231" s="9" t="str">
        <f ca="1">+WORLDCUP!BD60</f>
        <v>Scotland</v>
      </c>
      <c r="G231" s="9" t="str">
        <f ca="1">+WORLDCUP!BD58</f>
        <v>South Africa</v>
      </c>
      <c r="H231" s="9" t="str">
        <f ca="1">+WORLDCUP!BD61</f>
        <v>United States</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South Africa</v>
      </c>
      <c r="H232" s="9" t="str">
        <f ca="1">+WORLDCUP!BD61</f>
        <v>United States</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Iran</v>
      </c>
      <c r="E233" s="9" t="str">
        <f ca="1">+WORLDCUP!BD67</f>
        <v>Algeria</v>
      </c>
      <c r="F233" s="9" t="str">
        <f ca="1">+WORLDCUP!BD60</f>
        <v>Scotland</v>
      </c>
      <c r="G233" s="9" t="str">
        <f ca="1">+WORLDCUP!BD58</f>
        <v>South Africa</v>
      </c>
      <c r="H233" s="9" t="str">
        <f ca="1">+WORLDCUP!BD61</f>
        <v>United States</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Iran</v>
      </c>
      <c r="E234" s="9" t="str">
        <f ca="1">+WORLDCUP!BD66</f>
        <v>Senegal</v>
      </c>
      <c r="F234" s="9" t="str">
        <f ca="1">+WORLDCUP!BD60</f>
        <v>Scotland</v>
      </c>
      <c r="G234" s="9" t="str">
        <f ca="1">+WORLDCUP!BD58</f>
        <v>South Africa</v>
      </c>
      <c r="H234" s="9" t="str">
        <f ca="1">+WORLDCUP!BD61</f>
        <v>United States</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Iran</v>
      </c>
      <c r="E235" s="9" t="str">
        <f ca="1">+WORLDCUP!BD67</f>
        <v>Algeria</v>
      </c>
      <c r="F235" s="9" t="str">
        <f ca="1">+WORLDCUP!BD60</f>
        <v>Scotland</v>
      </c>
      <c r="G235" s="9" t="str">
        <f ca="1">+WORLDCUP!BD58</f>
        <v>South Africa</v>
      </c>
      <c r="H235" s="9" t="str">
        <f ca="1">+WORLDCUP!BD61</f>
        <v>United States</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Iran</v>
      </c>
      <c r="E236" s="9" t="str">
        <f ca="1">+WORLDCUP!BD67</f>
        <v>Algeria</v>
      </c>
      <c r="F236" s="9" t="str">
        <f ca="1">+WORLDCUP!BD60</f>
        <v>Scotland</v>
      </c>
      <c r="G236" s="9" t="str">
        <f ca="1">+WORLDCUP!BD58</f>
        <v>South Africa</v>
      </c>
      <c r="H236" s="9" t="str">
        <f ca="1">+WORLDCUP!BD61</f>
        <v>United States</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United States</v>
      </c>
      <c r="G237" s="9" t="str">
        <f ca="1">+WORLDCUP!BD58</f>
        <v>South Africa</v>
      </c>
      <c r="H237" s="9" t="str">
        <f ca="1">+WORLDCUP!BD63</f>
        <v>Tunisia</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Algeria</v>
      </c>
      <c r="E238" s="9" t="str">
        <f ca="1">+WORLDCUP!BD63</f>
        <v>Tunisia</v>
      </c>
      <c r="F238" s="9" t="str">
        <f ca="1">+WORLDCUP!BD60</f>
        <v>Scotland</v>
      </c>
      <c r="G238" s="9" t="str">
        <f ca="1">+WORLDCUP!BD58</f>
        <v>South Africa</v>
      </c>
      <c r="H238" s="9" t="str">
        <f ca="1">+WORLDCUP!BD61</f>
        <v>United States</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Tunisia</v>
      </c>
      <c r="E239" s="9" t="str">
        <f ca="1">+WORLDCUP!BD66</f>
        <v>Senegal</v>
      </c>
      <c r="F239" s="9" t="str">
        <f ca="1">+WORLDCUP!BD60</f>
        <v>Scotland</v>
      </c>
      <c r="G239" s="9" t="str">
        <f ca="1">+WORLDCUP!BD58</f>
        <v>South Africa</v>
      </c>
      <c r="H239" s="9" t="str">
        <f ca="1">+WORLDCUP!BD61</f>
        <v>United States</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Algeria</v>
      </c>
      <c r="E240" s="9" t="str">
        <f ca="1">+WORLDCUP!BD63</f>
        <v>Tunisia</v>
      </c>
      <c r="F240" s="9" t="str">
        <f ca="1">+WORLDCUP!BD60</f>
        <v>Scotland</v>
      </c>
      <c r="G240" s="9" t="str">
        <f ca="1">+WORLDCUP!BD58</f>
        <v>South Africa</v>
      </c>
      <c r="H240" s="9" t="str">
        <f ca="1">+WORLDCUP!BD61</f>
        <v>United States</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Algeria</v>
      </c>
      <c r="E241" s="9" t="str">
        <f ca="1">+WORLDCUP!BD63</f>
        <v>Tunisia</v>
      </c>
      <c r="F241" s="9" t="str">
        <f ca="1">+WORLDCUP!BD60</f>
        <v>Scotland</v>
      </c>
      <c r="G241" s="9" t="str">
        <f ca="1">+WORLDCUP!BD58</f>
        <v>South Africa</v>
      </c>
      <c r="H241" s="9" t="str">
        <f ca="1">+WORLDCUP!BD61</f>
        <v>United States</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United States</v>
      </c>
      <c r="G242" s="9" t="str">
        <f ca="1">+WORLDCUP!BD58</f>
        <v>South Africa</v>
      </c>
      <c r="H242" s="9" t="str">
        <f ca="1">+WORLDCUP!BD63</f>
        <v>Tunisia</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United States</v>
      </c>
      <c r="G243" s="9" t="str">
        <f ca="1">+WORLDCUP!BD58</f>
        <v>South Africa</v>
      </c>
      <c r="H243" s="9" t="str">
        <f ca="1">+WORLDCUP!BD63</f>
        <v>Tunisia</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United States</v>
      </c>
      <c r="G244" s="9" t="str">
        <f ca="1">+WORLDCUP!BD58</f>
        <v>South Africa</v>
      </c>
      <c r="H244" s="9" t="str">
        <f ca="1">+WORLDCUP!BD63</f>
        <v>Tunisia</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United States</v>
      </c>
      <c r="G245" s="9" t="str">
        <f ca="1">+WORLDCUP!BD58</f>
        <v>South Africa</v>
      </c>
      <c r="H245" s="9" t="str">
        <f ca="1">+WORLDCUP!BD63</f>
        <v>Tunisia</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Iran</v>
      </c>
      <c r="E246" s="9" t="str">
        <f ca="1">+WORLDCUP!BD63</f>
        <v>Tunisia</v>
      </c>
      <c r="F246" s="9" t="str">
        <f ca="1">+WORLDCUP!BD60</f>
        <v>Scotland</v>
      </c>
      <c r="G246" s="9" t="str">
        <f ca="1">+WORLDCUP!BD58</f>
        <v>South Africa</v>
      </c>
      <c r="H246" s="9" t="str">
        <f ca="1">+WORLDCUP!BD61</f>
        <v>United States</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United States</v>
      </c>
      <c r="G247" s="9" t="str">
        <f ca="1">+WORLDCUP!BD58</f>
        <v>South Africa</v>
      </c>
      <c r="H247" s="9" t="str">
        <f ca="1">+WORLDCUP!BD63</f>
        <v>Tunisia</v>
      </c>
      <c r="I247" s="9" t="str">
        <f ca="1">+WORLDCUP!BD69</f>
        <v>Ghana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Iran</v>
      </c>
      <c r="E248" s="9" t="str">
        <f ca="1">+WORLDCUP!BD67</f>
        <v>Algeria</v>
      </c>
      <c r="F248" s="9" t="str">
        <f ca="1">+WORLDCUP!BD60</f>
        <v>Scotland</v>
      </c>
      <c r="G248" s="9" t="str">
        <f ca="1">+WORLDCUP!BD58</f>
        <v>South Africa</v>
      </c>
      <c r="H248" s="9" t="str">
        <f ca="1">+WORLDCUP!BD63</f>
        <v>Tunisia</v>
      </c>
      <c r="I248" s="9" t="str">
        <f ca="1">+WORLDCUP!BD61</f>
        <v>United States</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Iran</v>
      </c>
      <c r="E249" s="9" t="str">
        <f ca="1">+WORLDCUP!BD63</f>
        <v>Tunisia</v>
      </c>
      <c r="F249" s="9" t="str">
        <f ca="1">+WORLDCUP!BD60</f>
        <v>Scotland</v>
      </c>
      <c r="G249" s="9" t="str">
        <f ca="1">+WORLDCUP!BD58</f>
        <v>South Africa</v>
      </c>
      <c r="H249" s="9" t="str">
        <f ca="1">+WORLDCUP!BD61</f>
        <v>United States</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Iran</v>
      </c>
      <c r="E250" s="9" t="str">
        <f ca="1">+WORLDCUP!BD63</f>
        <v>Tunisia</v>
      </c>
      <c r="F250" s="9" t="str">
        <f ca="1">+WORLDCUP!BD60</f>
        <v>Scotland</v>
      </c>
      <c r="G250" s="9" t="str">
        <f ca="1">+WORLDCUP!BD58</f>
        <v>South Africa</v>
      </c>
      <c r="H250" s="9" t="str">
        <f ca="1">+WORLDCUP!BD61</f>
        <v>United States</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Iran</v>
      </c>
      <c r="E251" s="9" t="str">
        <f ca="1">+WORLDCUP!BD67</f>
        <v>Algeria</v>
      </c>
      <c r="F251" s="9" t="str">
        <f ca="1">+WORLDCUP!BD60</f>
        <v>Scotland</v>
      </c>
      <c r="G251" s="9" t="str">
        <f ca="1">+WORLDCUP!BD58</f>
        <v>South Africa</v>
      </c>
      <c r="H251" s="9" t="str">
        <f ca="1">+WORLDCUP!BD63</f>
        <v>Tunisia</v>
      </c>
      <c r="I251" s="9" t="str">
        <f ca="1">+WORLDCUP!BD61</f>
        <v>United States</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Senegal</v>
      </c>
      <c r="F252" s="9" t="str">
        <f ca="1">+WORLDCUP!BD60</f>
        <v>Scotland</v>
      </c>
      <c r="G252" s="9" t="str">
        <f ca="1">+WORLDCUP!BD58</f>
        <v>South Africa</v>
      </c>
      <c r="H252" s="9" t="str">
        <f ca="1">+WORLDCUP!BD61</f>
        <v>United States</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Algeria</v>
      </c>
      <c r="E253" s="9" t="str">
        <f ca="1">+WORLDCUP!BD62</f>
        <v>Ivory Coast</v>
      </c>
      <c r="F253" s="9" t="str">
        <f ca="1">+WORLDCUP!BD60</f>
        <v>Scotland</v>
      </c>
      <c r="G253" s="9" t="str">
        <f ca="1">+WORLDCUP!BD58</f>
        <v>South Africa</v>
      </c>
      <c r="H253" s="9" t="str">
        <f ca="1">+WORLDCUP!BD61</f>
        <v>United States</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Ivory Coast</v>
      </c>
      <c r="E254" s="9" t="str">
        <f ca="1">+WORLDCUP!BD66</f>
        <v>Senegal</v>
      </c>
      <c r="F254" s="9" t="str">
        <f ca="1">+WORLDCUP!BD60</f>
        <v>Scotland</v>
      </c>
      <c r="G254" s="9" t="str">
        <f ca="1">+WORLDCUP!BD58</f>
        <v>South Africa</v>
      </c>
      <c r="H254" s="9" t="str">
        <f ca="1">+WORLDCUP!BD61</f>
        <v>United States</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Algeria</v>
      </c>
      <c r="E255" s="9" t="str">
        <f ca="1">+WORLDCUP!BD62</f>
        <v>Ivory Coast</v>
      </c>
      <c r="F255" s="9" t="str">
        <f ca="1">+WORLDCUP!BD60</f>
        <v>Scotland</v>
      </c>
      <c r="G255" s="9" t="str">
        <f ca="1">+WORLDCUP!BD58</f>
        <v>South Africa</v>
      </c>
      <c r="H255" s="9" t="str">
        <f ca="1">+WORLDCUP!BD61</f>
        <v>United States</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Algeria</v>
      </c>
      <c r="E256" s="9" t="str">
        <f ca="1">+WORLDCUP!BD62</f>
        <v>Ivory Coast</v>
      </c>
      <c r="F256" s="9" t="str">
        <f ca="1">+WORLDCUP!BD60</f>
        <v>Scotland</v>
      </c>
      <c r="G256" s="9" t="str">
        <f ca="1">+WORLDCUP!BD58</f>
        <v>South Africa</v>
      </c>
      <c r="H256" s="9" t="str">
        <f ca="1">+WORLDCUP!BD61</f>
        <v>United States</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Algeria</v>
      </c>
      <c r="F257" s="9" t="str">
        <f ca="1">+WORLDCUP!BD60</f>
        <v>Scotland</v>
      </c>
      <c r="G257" s="9" t="str">
        <f ca="1">+WORLDCUP!BD58</f>
        <v>South Africa</v>
      </c>
      <c r="H257" s="9" t="str">
        <f ca="1">+WORLDCUP!BD61</f>
        <v>United States</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Senegal</v>
      </c>
      <c r="F258" s="9" t="str">
        <f ca="1">+WORLDCUP!BD60</f>
        <v>Scotland</v>
      </c>
      <c r="G258" s="9" t="str">
        <f ca="1">+WORLDCUP!BD58</f>
        <v>South Africa</v>
      </c>
      <c r="H258" s="9" t="str">
        <f ca="1">+WORLDCUP!BD61</f>
        <v>United States</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Algeria</v>
      </c>
      <c r="F259" s="9" t="str">
        <f ca="1">+WORLDCUP!BD60</f>
        <v>Scotland</v>
      </c>
      <c r="G259" s="9" t="str">
        <f ca="1">+WORLDCUP!BD58</f>
        <v>South Africa</v>
      </c>
      <c r="H259" s="9" t="str">
        <f ca="1">+WORLDCUP!BD61</f>
        <v>United States</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Algeria</v>
      </c>
      <c r="F260" s="9" t="str">
        <f ca="1">+WORLDCUP!BD60</f>
        <v>Scotland</v>
      </c>
      <c r="G260" s="9" t="str">
        <f ca="1">+WORLDCUP!BD58</f>
        <v>South Africa</v>
      </c>
      <c r="H260" s="9" t="str">
        <f ca="1">+WORLDCUP!BD61</f>
        <v>United States</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Iran</v>
      </c>
      <c r="E261" s="9" t="str">
        <f ca="1">+WORLDCUP!BD62</f>
        <v>Ivory Coast</v>
      </c>
      <c r="F261" s="9" t="str">
        <f ca="1">+WORLDCUP!BD60</f>
        <v>Scotland</v>
      </c>
      <c r="G261" s="9" t="str">
        <f ca="1">+WORLDCUP!BD58</f>
        <v>South Africa</v>
      </c>
      <c r="H261" s="9" t="str">
        <f ca="1">+WORLDCUP!BD61</f>
        <v>United States</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1</v>
      </c>
      <c r="C262" s="9" t="str">
        <f ca="1">+WORLDCUP!BD65</f>
        <v>Cape Verde</v>
      </c>
      <c r="D262" s="9" t="str">
        <f ca="1">+WORLDCUP!BD64</f>
        <v>Iran</v>
      </c>
      <c r="E262" s="9" t="str">
        <f ca="1">+WORLDCUP!BD67</f>
        <v>Algeria</v>
      </c>
      <c r="F262" s="9" t="str">
        <f ca="1">+WORLDCUP!BD60</f>
        <v>Scotland</v>
      </c>
      <c r="G262" s="9" t="str">
        <f ca="1">+WORLDCUP!BD58</f>
        <v>South Africa</v>
      </c>
      <c r="H262" s="9" t="str">
        <f ca="1">+WORLDCUP!BD61</f>
        <v>United States</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Iran</v>
      </c>
      <c r="E263" s="9" t="str">
        <f ca="1">+WORLDCUP!BD67</f>
        <v>Algeria</v>
      </c>
      <c r="F263" s="9" t="str">
        <f ca="1">+WORLDCUP!BD60</f>
        <v>Scotland</v>
      </c>
      <c r="G263" s="9" t="str">
        <f ca="1">+WORLDCUP!BD58</f>
        <v>South Africa</v>
      </c>
      <c r="H263" s="9" t="str">
        <f ca="1">+WORLDCUP!BD61</f>
        <v>United States</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Iran</v>
      </c>
      <c r="E264" s="9" t="str">
        <f ca="1">+WORLDCUP!BD62</f>
        <v>Ivory Coast</v>
      </c>
      <c r="F264" s="9" t="str">
        <f ca="1">+WORLDCUP!BD60</f>
        <v>Scotland</v>
      </c>
      <c r="G264" s="9" t="str">
        <f ca="1">+WORLDCUP!BD58</f>
        <v>South Africa</v>
      </c>
      <c r="H264" s="9" t="str">
        <f ca="1">+WORLDCUP!BD61</f>
        <v>United States</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Iran</v>
      </c>
      <c r="E265" s="9" t="str">
        <f ca="1">+WORLDCUP!BD62</f>
        <v>Ivory Coast</v>
      </c>
      <c r="F265" s="9" t="str">
        <f ca="1">+WORLDCUP!BD60</f>
        <v>Scotland</v>
      </c>
      <c r="G265" s="9" t="str">
        <f ca="1">+WORLDCUP!BD58</f>
        <v>South Africa</v>
      </c>
      <c r="H265" s="9" t="str">
        <f ca="1">+WORLDCUP!BD61</f>
        <v>United States</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Iran</v>
      </c>
      <c r="E266" s="9" t="str">
        <f ca="1">+WORLDCUP!BD67</f>
        <v>Algeria</v>
      </c>
      <c r="F266" s="9" t="str">
        <f ca="1">+WORLDCUP!BD60</f>
        <v>Scotland</v>
      </c>
      <c r="G266" s="9" t="str">
        <f ca="1">+WORLDCUP!BD58</f>
        <v>South Africa</v>
      </c>
      <c r="H266" s="9" t="str">
        <f ca="1">+WORLDCUP!BD61</f>
        <v>United States</v>
      </c>
      <c r="I266" s="9" t="str">
        <f ca="1">+WORLDCUP!BD62</f>
        <v>Ivory Coast</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United States</v>
      </c>
      <c r="G267" s="9" t="str">
        <f ca="1">+WORLDCUP!BD58</f>
        <v>South Africa</v>
      </c>
      <c r="H267" s="9" t="str">
        <f ca="1">+WORLDCUP!BD63</f>
        <v>Tunisia</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Senegal</v>
      </c>
      <c r="F268" s="9" t="str">
        <f ca="1">+WORLDCUP!BD61</f>
        <v>United States</v>
      </c>
      <c r="G268" s="9" t="str">
        <f ca="1">+WORLDCUP!BD58</f>
        <v>South Africa</v>
      </c>
      <c r="H268" s="9" t="str">
        <f ca="1">+WORLDCUP!BD63</f>
        <v>Tunisia</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United States</v>
      </c>
      <c r="G269" s="9" t="str">
        <f ca="1">+WORLDCUP!BD58</f>
        <v>South Africa</v>
      </c>
      <c r="H269" s="9" t="str">
        <f ca="1">+WORLDCUP!BD63</f>
        <v>Tunisia</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United States</v>
      </c>
      <c r="G270" s="9" t="str">
        <f ca="1">+WORLDCUP!BD58</f>
        <v>South Africa</v>
      </c>
      <c r="H270" s="9" t="str">
        <f ca="1">+WORLDCUP!BD63</f>
        <v>Tunisia</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Ivory Coast</v>
      </c>
      <c r="E271" s="9" t="str">
        <f ca="1">+WORLDCUP!BD63</f>
        <v>Tunisia</v>
      </c>
      <c r="F271" s="9" t="str">
        <f ca="1">+WORLDCUP!BD60</f>
        <v>Scotland</v>
      </c>
      <c r="G271" s="9" t="str">
        <f ca="1">+WORLDCUP!BD58</f>
        <v>South Africa</v>
      </c>
      <c r="H271" s="9" t="str">
        <f ca="1">+WORLDCUP!BD61</f>
        <v>United States</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Algeria</v>
      </c>
      <c r="E272" s="9" t="str">
        <f ca="1">+WORLDCUP!BD63</f>
        <v>Tunisia</v>
      </c>
      <c r="F272" s="9" t="str">
        <f ca="1">+WORLDCUP!BD60</f>
        <v>Scotland</v>
      </c>
      <c r="G272" s="9" t="str">
        <f ca="1">+WORLDCUP!BD58</f>
        <v>South Africa</v>
      </c>
      <c r="H272" s="9" t="str">
        <f ca="1">+WORLDCUP!BD61</f>
        <v>United States</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Algeria</v>
      </c>
      <c r="E273" s="9" t="str">
        <f ca="1">+WORLDCUP!BD62</f>
        <v>Ivory Coast</v>
      </c>
      <c r="F273" s="9" t="str">
        <f ca="1">+WORLDCUP!BD60</f>
        <v>Scotland</v>
      </c>
      <c r="G273" s="9" t="str">
        <f ca="1">+WORLDCUP!BD58</f>
        <v>South Africa</v>
      </c>
      <c r="H273" s="9" t="str">
        <f ca="1">+WORLDCUP!BD63</f>
        <v>Tunisia</v>
      </c>
      <c r="I273" s="9" t="str">
        <f ca="1">+WORLDCUP!BD61</f>
        <v>United States</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Ivory Coast</v>
      </c>
      <c r="E274" s="9" t="str">
        <f ca="1">+WORLDCUP!BD63</f>
        <v>Tunisia</v>
      </c>
      <c r="F274" s="9" t="str">
        <f ca="1">+WORLDCUP!BD60</f>
        <v>Scotland</v>
      </c>
      <c r="G274" s="9" t="str">
        <f ca="1">+WORLDCUP!BD58</f>
        <v>South Africa</v>
      </c>
      <c r="H274" s="9" t="str">
        <f ca="1">+WORLDCUP!BD61</f>
        <v>United States</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Ivory Coast</v>
      </c>
      <c r="E275" s="9" t="str">
        <f ca="1">+WORLDCUP!BD63</f>
        <v>Tunisia</v>
      </c>
      <c r="F275" s="9" t="str">
        <f ca="1">+WORLDCUP!BD60</f>
        <v>Scotland</v>
      </c>
      <c r="G275" s="9" t="str">
        <f ca="1">+WORLDCUP!BD58</f>
        <v>South Africa</v>
      </c>
      <c r="H275" s="9" t="str">
        <f ca="1">+WORLDCUP!BD61</f>
        <v>United States</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Algeria</v>
      </c>
      <c r="E276" s="9" t="str">
        <f ca="1">+WORLDCUP!BD62</f>
        <v>Ivory Coast</v>
      </c>
      <c r="F276" s="9" t="str">
        <f ca="1">+WORLDCUP!BD60</f>
        <v>Scotland</v>
      </c>
      <c r="G276" s="9" t="str">
        <f ca="1">+WORLDCUP!BD58</f>
        <v>South Africa</v>
      </c>
      <c r="H276" s="9" t="str">
        <f ca="1">+WORLDCUP!BD63</f>
        <v>Tunisia</v>
      </c>
      <c r="I276" s="9" t="str">
        <f ca="1">+WORLDCUP!BD61</f>
        <v>United States</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Ivory Coast</v>
      </c>
      <c r="F277" s="9" t="str">
        <f ca="1">+WORLDCUP!BD61</f>
        <v>United States</v>
      </c>
      <c r="G277" s="9" t="str">
        <f ca="1">+WORLDCUP!BD58</f>
        <v>South Africa</v>
      </c>
      <c r="H277" s="9" t="str">
        <f ca="1">+WORLDCUP!BD63</f>
        <v>Tunisia</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United States</v>
      </c>
      <c r="G278" s="9" t="str">
        <f ca="1">+WORLDCUP!BD58</f>
        <v>South Africa</v>
      </c>
      <c r="H278" s="9" t="str">
        <f ca="1">+WORLDCUP!BD63</f>
        <v>Tunisia</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United States</v>
      </c>
      <c r="G279" s="9" t="str">
        <f ca="1">+WORLDCUP!BD58</f>
        <v>South Africa</v>
      </c>
      <c r="H279" s="9" t="str">
        <f ca="1">+WORLDCUP!BD63</f>
        <v>Tunisia</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Ivory Coast</v>
      </c>
      <c r="F280" s="9" t="str">
        <f ca="1">+WORLDCUP!BD61</f>
        <v>United States</v>
      </c>
      <c r="G280" s="9" t="str">
        <f ca="1">+WORLDCUP!BD58</f>
        <v>South Africa</v>
      </c>
      <c r="H280" s="9" t="str">
        <f ca="1">+WORLDCUP!BD63</f>
        <v>Tunisia</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Ivory Coast</v>
      </c>
      <c r="F281" s="9" t="str">
        <f ca="1">+WORLDCUP!BD61</f>
        <v>United States</v>
      </c>
      <c r="G281" s="9" t="str">
        <f ca="1">+WORLDCUP!BD58</f>
        <v>South Africa</v>
      </c>
      <c r="H281" s="9" t="str">
        <f ca="1">+WORLDCUP!BD63</f>
        <v>Tunisia</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United States</v>
      </c>
      <c r="G282" s="9" t="str">
        <f ca="1">+WORLDCUP!BD58</f>
        <v>South Africa</v>
      </c>
      <c r="H282" s="9" t="str">
        <f ca="1">+WORLDCUP!BD63</f>
        <v>Tunisia</v>
      </c>
      <c r="I282" s="9" t="str">
        <f ca="1">+WORLDCUP!BD62</f>
        <v>Ivory Coast</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Iran</v>
      </c>
      <c r="E283" s="9" t="str">
        <f ca="1">+WORLDCUP!BD63</f>
        <v>Tunisia</v>
      </c>
      <c r="F283" s="9" t="str">
        <f ca="1">+WORLDCUP!BD60</f>
        <v>Scotland</v>
      </c>
      <c r="G283" s="9" t="str">
        <f ca="1">+WORLDCUP!BD58</f>
        <v>South Africa</v>
      </c>
      <c r="H283" s="9" t="str">
        <f ca="1">+WORLDCUP!BD61</f>
        <v>United States</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Iran</v>
      </c>
      <c r="E284" s="9" t="str">
        <f ca="1">+WORLDCUP!BD62</f>
        <v>Ivory Coast</v>
      </c>
      <c r="F284" s="9" t="str">
        <f ca="1">+WORLDCUP!BD60</f>
        <v>Scotland</v>
      </c>
      <c r="G284" s="9" t="str">
        <f ca="1">+WORLDCUP!BD58</f>
        <v>South Africa</v>
      </c>
      <c r="H284" s="9" t="str">
        <f ca="1">+WORLDCUP!BD63</f>
        <v>Tunisia</v>
      </c>
      <c r="I284" s="9" t="str">
        <f ca="1">+WORLDCUP!BD61</f>
        <v>United States</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Iran</v>
      </c>
      <c r="E285" s="9" t="str">
        <f ca="1">+WORLDCUP!BD67</f>
        <v>Algeria</v>
      </c>
      <c r="F285" s="9" t="str">
        <f ca="1">+WORLDCUP!BD60</f>
        <v>Scotland</v>
      </c>
      <c r="G285" s="9" t="str">
        <f ca="1">+WORLDCUP!BD58</f>
        <v>South Africa</v>
      </c>
      <c r="H285" s="9" t="str">
        <f ca="1">+WORLDCUP!BD63</f>
        <v>Tunisia</v>
      </c>
      <c r="I285" s="9" t="str">
        <f ca="1">+WORLDCUP!BD61</f>
        <v>United States</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Iran</v>
      </c>
      <c r="E286" s="9" t="str">
        <f ca="1">+WORLDCUP!BD62</f>
        <v>Ivory Coast</v>
      </c>
      <c r="F286" s="9" t="str">
        <f ca="1">+WORLDCUP!BD60</f>
        <v>Scotland</v>
      </c>
      <c r="G286" s="9" t="str">
        <f ca="1">+WORLDCUP!BD58</f>
        <v>South Africa</v>
      </c>
      <c r="H286" s="9" t="str">
        <f ca="1">+WORLDCUP!BD63</f>
        <v>Tunisia</v>
      </c>
      <c r="I286" s="9" t="str">
        <f ca="1">+WORLDCUP!BD61</f>
        <v>United States</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Algeria</v>
      </c>
      <c r="E287" s="9" t="str">
        <f ca="1">+WORLDCUP!BD59</f>
        <v>Canada</v>
      </c>
      <c r="F287" s="9" t="str">
        <f ca="1">+WORLDCUP!BD58</f>
        <v>South Africa</v>
      </c>
      <c r="G287" s="9" t="str">
        <f ca="1">+WORLDCUP!BD66</f>
        <v>Senegal</v>
      </c>
      <c r="H287" s="9" t="str">
        <f ca="1">+WORLDCUP!BD64</f>
        <v>Iran</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Algeria</v>
      </c>
      <c r="E288" s="9" t="str">
        <f ca="1">+WORLDCUP!BD59</f>
        <v>Canada</v>
      </c>
      <c r="F288" s="9" t="str">
        <f ca="1">+WORLDCUP!BD58</f>
        <v>South Africa</v>
      </c>
      <c r="G288" s="9" t="str">
        <f ca="1">+WORLDCUP!BD66</f>
        <v>Senegal</v>
      </c>
      <c r="H288" s="9" t="str">
        <f ca="1">+WORLDCUP!BD63</f>
        <v>Tunisia</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Canada</v>
      </c>
      <c r="F289" s="9" t="str">
        <f ca="1">+WORLDCUP!BD63</f>
        <v>Tunisia</v>
      </c>
      <c r="G289" s="9" t="str">
        <f ca="1">+WORLDCUP!BD58</f>
        <v>South Africa</v>
      </c>
      <c r="H289" s="9" t="str">
        <f ca="1">+WORLDCUP!BD64</f>
        <v>Iran</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Algeria</v>
      </c>
      <c r="E290" s="9" t="str">
        <f ca="1">+WORLDCUP!BD59</f>
        <v>Canada</v>
      </c>
      <c r="F290" s="9" t="str">
        <f ca="1">+WORLDCUP!BD63</f>
        <v>Tunisia</v>
      </c>
      <c r="G290" s="9" t="str">
        <f ca="1">+WORLDCUP!BD58</f>
        <v>South Africa</v>
      </c>
      <c r="H290" s="9" t="str">
        <f ca="1">+WORLDCUP!BD64</f>
        <v>Iran</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Iran</v>
      </c>
      <c r="E291" s="9" t="str">
        <f ca="1">+WORLDCUP!BD59</f>
        <v>Canada</v>
      </c>
      <c r="F291" s="9" t="str">
        <f ca="1">+WORLDCUP!BD58</f>
        <v>South Africa</v>
      </c>
      <c r="G291" s="9" t="str">
        <f ca="1">+WORLDCUP!BD66</f>
        <v>Senegal</v>
      </c>
      <c r="H291" s="9" t="str">
        <f ca="1">+WORLDCUP!BD63</f>
        <v>Tunisia</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Algeria</v>
      </c>
      <c r="E292" s="9" t="str">
        <f ca="1">+WORLDCUP!BD59</f>
        <v>Canada</v>
      </c>
      <c r="F292" s="9" t="str">
        <f ca="1">+WORLDCUP!BD63</f>
        <v>Tunisia</v>
      </c>
      <c r="G292" s="9" t="str">
        <f ca="1">+WORLDCUP!BD58</f>
        <v>South Africa</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Algeria</v>
      </c>
      <c r="E293" s="9" t="str">
        <f ca="1">+WORLDCUP!BD59</f>
        <v>Canada</v>
      </c>
      <c r="F293" s="9" t="str">
        <f ca="1">+WORLDCUP!BD63</f>
        <v>Tunisia</v>
      </c>
      <c r="G293" s="9" t="str">
        <f ca="1">+WORLDCUP!BD58</f>
        <v>South Africa</v>
      </c>
      <c r="H293" s="9" t="str">
        <f ca="1">+WORLDCUP!BD64</f>
        <v>Iran</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Canada</v>
      </c>
      <c r="F294" s="9" t="str">
        <f ca="1">+WORLDCUP!BD58</f>
        <v>South Africa</v>
      </c>
      <c r="G294" s="9" t="str">
        <f ca="1">+WORLDCUP!BD66</f>
        <v>Senegal</v>
      </c>
      <c r="H294" s="9" t="str">
        <f ca="1">+WORLDCUP!BD65</f>
        <v>Cape Verde</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Canada</v>
      </c>
      <c r="F295" s="9" t="str">
        <f ca="1">+WORLDCUP!BD58</f>
        <v>South Africa</v>
      </c>
      <c r="G295" s="9" t="str">
        <f ca="1">+WORLDCUP!BD66</f>
        <v>Senegal</v>
      </c>
      <c r="H295" s="9" t="str">
        <f ca="1">+WORLDCUP!BD64</f>
        <v>Iran</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Canada</v>
      </c>
      <c r="F296" s="9" t="str">
        <f ca="1">+WORLDCUP!BD58</f>
        <v>South Africa</v>
      </c>
      <c r="G296" s="9" t="str">
        <f ca="1">+WORLDCUP!BD65</f>
        <v>Cape Verde</v>
      </c>
      <c r="H296" s="9" t="str">
        <f ca="1">+WORLDCUP!BD64</f>
        <v>Iran</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Canada</v>
      </c>
      <c r="F297" s="9" t="str">
        <f ca="1">+WORLDCUP!BD58</f>
        <v>South Africa</v>
      </c>
      <c r="G297" s="9" t="str">
        <f ca="1">+WORLDCUP!BD66</f>
        <v>Senegal</v>
      </c>
      <c r="H297" s="9" t="str">
        <f ca="1">+WORLDCUP!BD65</f>
        <v>Cape Verde</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Canada</v>
      </c>
      <c r="F298" s="9" t="str">
        <f ca="1">+WORLDCUP!BD58</f>
        <v>South Africa</v>
      </c>
      <c r="G298" s="9" t="str">
        <f ca="1">+WORLDCUP!BD65</f>
        <v>Cape Verde</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Canada</v>
      </c>
      <c r="F299" s="9" t="str">
        <f ca="1">+WORLDCUP!BD58</f>
        <v>South Africa</v>
      </c>
      <c r="G299" s="9" t="str">
        <f ca="1">+WORLDCUP!BD65</f>
        <v>Cape Verde</v>
      </c>
      <c r="H299" s="9" t="str">
        <f ca="1">+WORLDCUP!BD64</f>
        <v>Iran</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Canada</v>
      </c>
      <c r="F300" s="9" t="str">
        <f ca="1">+WORLDCUP!BD58</f>
        <v>South Africa</v>
      </c>
      <c r="G300" s="9" t="str">
        <f ca="1">+WORLDCUP!BD66</f>
        <v>Senegal</v>
      </c>
      <c r="H300" s="9" t="str">
        <f ca="1">+WORLDCUP!BD63</f>
        <v>Tunisia</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Canada</v>
      </c>
      <c r="F301" s="9" t="str">
        <f ca="1">+WORLDCUP!BD63</f>
        <v>Tunisia</v>
      </c>
      <c r="G301" s="9" t="str">
        <f ca="1">+WORLDCUP!BD58</f>
        <v>South Africa</v>
      </c>
      <c r="H301" s="9" t="str">
        <f ca="1">+WORLDCUP!BD65</f>
        <v>Cape Verde</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Senegal</v>
      </c>
      <c r="E302" s="9" t="str">
        <f ca="1">+WORLDCUP!BD59</f>
        <v>Canada</v>
      </c>
      <c r="F302" s="9" t="str">
        <f ca="1">+WORLDCUP!BD63</f>
        <v>Tunisia</v>
      </c>
      <c r="G302" s="9" t="str">
        <f ca="1">+WORLDCUP!BD58</f>
        <v>South Africa</v>
      </c>
      <c r="H302" s="9" t="str">
        <f ca="1">+WORLDCUP!BD65</f>
        <v>Cape Verde</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Canada</v>
      </c>
      <c r="F303" s="9" t="str">
        <f ca="1">+WORLDCUP!BD63</f>
        <v>Tunisia</v>
      </c>
      <c r="G303" s="9" t="str">
        <f ca="1">+WORLDCUP!BD58</f>
        <v>South Africa</v>
      </c>
      <c r="H303" s="9" t="str">
        <f ca="1">+WORLDCUP!BD65</f>
        <v>Cape Verde</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Canada</v>
      </c>
      <c r="F304" s="9" t="str">
        <f ca="1">+WORLDCUP!BD63</f>
        <v>Tunisia</v>
      </c>
      <c r="G304" s="9" t="str">
        <f ca="1">+WORLDCUP!BD58</f>
        <v>South Africa</v>
      </c>
      <c r="H304" s="9" t="str">
        <f ca="1">+WORLDCUP!BD65</f>
        <v>Cape Verde</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Canada</v>
      </c>
      <c r="F305" s="9" t="str">
        <f ca="1">+WORLDCUP!BD63</f>
        <v>Tunisia</v>
      </c>
      <c r="G305" s="9" t="str">
        <f ca="1">+WORLDCUP!BD58</f>
        <v>South Africa</v>
      </c>
      <c r="H305" s="9" t="str">
        <f ca="1">+WORLDCUP!BD64</f>
        <v>Iran</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Canada</v>
      </c>
      <c r="F306" s="9" t="str">
        <f ca="1">+WORLDCUP!BD58</f>
        <v>South Africa</v>
      </c>
      <c r="G306" s="9" t="str">
        <f ca="1">+WORLDCUP!BD66</f>
        <v>Senegal</v>
      </c>
      <c r="H306" s="9" t="str">
        <f ca="1">+WORLDCUP!BD63</f>
        <v>Tunisia</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Canada</v>
      </c>
      <c r="F307" s="9" t="str">
        <f ca="1">+WORLDCUP!BD63</f>
        <v>Tunisia</v>
      </c>
      <c r="G307" s="9" t="str">
        <f ca="1">+WORLDCUP!BD58</f>
        <v>South Africa</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Canada</v>
      </c>
      <c r="F308" s="9" t="str">
        <f ca="1">+WORLDCUP!BD63</f>
        <v>Tunisia</v>
      </c>
      <c r="G308" s="9" t="str">
        <f ca="1">+WORLDCUP!BD58</f>
        <v>South Africa</v>
      </c>
      <c r="H308" s="9" t="str">
        <f ca="1">+WORLDCUP!BD64</f>
        <v>Iran</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Canada</v>
      </c>
      <c r="F309" s="9" t="str">
        <f ca="1">+WORLDCUP!BD63</f>
        <v>Tunisia</v>
      </c>
      <c r="G309" s="9" t="str">
        <f ca="1">+WORLDCUP!BD58</f>
        <v>South Africa</v>
      </c>
      <c r="H309" s="9" t="str">
        <f ca="1">+WORLDCUP!BD65</f>
        <v>Cape Verde</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Algeria</v>
      </c>
      <c r="E310" s="9" t="str">
        <f ca="1">+WORLDCUP!BD59</f>
        <v>Canada</v>
      </c>
      <c r="F310" s="9" t="str">
        <f ca="1">+WORLDCUP!BD63</f>
        <v>Tunisia</v>
      </c>
      <c r="G310" s="9" t="str">
        <f ca="1">+WORLDCUP!BD58</f>
        <v>South Africa</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Algeria</v>
      </c>
      <c r="E311" s="9" t="str">
        <f ca="1">+WORLDCUP!BD59</f>
        <v>Canada</v>
      </c>
      <c r="F311" s="9" t="str">
        <f ca="1">+WORLDCUP!BD63</f>
        <v>Tunisia</v>
      </c>
      <c r="G311" s="9" t="str">
        <f ca="1">+WORLDCUP!BD58</f>
        <v>South Africa</v>
      </c>
      <c r="H311" s="9" t="str">
        <f ca="1">+WORLDCUP!BD64</f>
        <v>Iran</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Canada</v>
      </c>
      <c r="F312" s="9" t="str">
        <f ca="1">+WORLDCUP!BD63</f>
        <v>Tunisia</v>
      </c>
      <c r="G312" s="9" t="str">
        <f ca="1">+WORLDCUP!BD58</f>
        <v>South Africa</v>
      </c>
      <c r="H312" s="9" t="str">
        <f ca="1">+WORLDCUP!BD65</f>
        <v>Cape Verde</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Canada</v>
      </c>
      <c r="F313" s="9" t="str">
        <f ca="1">+WORLDCUP!BD63</f>
        <v>Tunisia</v>
      </c>
      <c r="G313" s="9" t="str">
        <f ca="1">+WORLDCUP!BD58</f>
        <v>South Africa</v>
      </c>
      <c r="H313" s="9" t="str">
        <f ca="1">+WORLDCUP!BD65</f>
        <v>Cape Verde</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Algeria</v>
      </c>
      <c r="E314" s="9" t="str">
        <f ca="1">+WORLDCUP!BD59</f>
        <v>Canada</v>
      </c>
      <c r="F314" s="9" t="str">
        <f ca="1">+WORLDCUP!BD63</f>
        <v>Tunisia</v>
      </c>
      <c r="G314" s="9" t="str">
        <f ca="1">+WORLDCUP!BD58</f>
        <v>South Africa</v>
      </c>
      <c r="H314" s="9" t="str">
        <f ca="1">+WORLDCUP!BD64</f>
        <v>Iran</v>
      </c>
      <c r="I314" s="9" t="str">
        <f ca="1">+WORLDCUP!BD62</f>
        <v>Ivory Coast</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Canada</v>
      </c>
      <c r="F315" s="9" t="str">
        <f ca="1">+WORLDCUP!BD61</f>
        <v>United States</v>
      </c>
      <c r="G315" s="9" t="str">
        <f ca="1">+WORLDCUP!BD58</f>
        <v>South Africa</v>
      </c>
      <c r="H315" s="9" t="str">
        <f ca="1">+WORLDCUP!BD65</f>
        <v>Cape Verde</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Canada</v>
      </c>
      <c r="F316" s="9" t="str">
        <f ca="1">+WORLDCUP!BD61</f>
        <v>United States</v>
      </c>
      <c r="G316" s="9" t="str">
        <f ca="1">+WORLDCUP!BD58</f>
        <v>South Africa</v>
      </c>
      <c r="H316" s="9" t="str">
        <f ca="1">+WORLDCUP!BD64</f>
        <v>Iran</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Algeria</v>
      </c>
      <c r="E317" s="9" t="str">
        <f ca="1">+WORLDCUP!BD59</f>
        <v>Canada</v>
      </c>
      <c r="F317" s="9" t="str">
        <f ca="1">+WORLDCUP!BD61</f>
        <v>United States</v>
      </c>
      <c r="G317" s="9" t="str">
        <f ca="1">+WORLDCUP!BD58</f>
        <v>South Africa</v>
      </c>
      <c r="H317" s="9" t="str">
        <f ca="1">+WORLDCUP!BD64</f>
        <v>Iran</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Canada</v>
      </c>
      <c r="F318" s="9" t="str">
        <f ca="1">+WORLDCUP!BD61</f>
        <v>United States</v>
      </c>
      <c r="G318" s="9" t="str">
        <f ca="1">+WORLDCUP!BD58</f>
        <v>South Africa</v>
      </c>
      <c r="H318" s="9" t="str">
        <f ca="1">+WORLDCUP!BD65</f>
        <v>Cape Verde</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Algeria</v>
      </c>
      <c r="E319" s="9" t="str">
        <f ca="1">+WORLDCUP!BD59</f>
        <v>Canada</v>
      </c>
      <c r="F319" s="9" t="str">
        <f ca="1">+WORLDCUP!BD61</f>
        <v>United States</v>
      </c>
      <c r="G319" s="9" t="str">
        <f ca="1">+WORLDCUP!BD58</f>
        <v>South Africa</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Algeria</v>
      </c>
      <c r="E320" s="9" t="str">
        <f ca="1">+WORLDCUP!BD59</f>
        <v>Canada</v>
      </c>
      <c r="F320" s="9" t="str">
        <f ca="1">+WORLDCUP!BD61</f>
        <v>United States</v>
      </c>
      <c r="G320" s="9" t="str">
        <f ca="1">+WORLDCUP!BD58</f>
        <v>South Africa</v>
      </c>
      <c r="H320" s="9" t="str">
        <f ca="1">+WORLDCUP!BD64</f>
        <v>Iran</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Canada</v>
      </c>
      <c r="F321" s="9" t="str">
        <f ca="1">+WORLDCUP!BD61</f>
        <v>United States</v>
      </c>
      <c r="G321" s="9" t="str">
        <f ca="1">+WORLDCUP!BD58</f>
        <v>South Africa</v>
      </c>
      <c r="H321" s="9" t="str">
        <f ca="1">+WORLDCUP!BD63</f>
        <v>Tunisia</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Algeria</v>
      </c>
      <c r="E322" s="9" t="str">
        <f ca="1">+WORLDCUP!BD59</f>
        <v>Canada</v>
      </c>
      <c r="F322" s="9" t="str">
        <f ca="1">+WORLDCUP!BD61</f>
        <v>United States</v>
      </c>
      <c r="G322" s="9" t="str">
        <f ca="1">+WORLDCUP!BD58</f>
        <v>South Africa</v>
      </c>
      <c r="H322" s="9" t="str">
        <f ca="1">+WORLDCUP!BD63</f>
        <v>Tunisia</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Senegal</v>
      </c>
      <c r="E323" s="9" t="str">
        <f ca="1">+WORLDCUP!BD59</f>
        <v>Canada</v>
      </c>
      <c r="F323" s="9" t="str">
        <f ca="1">+WORLDCUP!BD61</f>
        <v>United States</v>
      </c>
      <c r="G323" s="9" t="str">
        <f ca="1">+WORLDCUP!BD58</f>
        <v>South Africa</v>
      </c>
      <c r="H323" s="9" t="str">
        <f ca="1">+WORLDCUP!BD63</f>
        <v>Tunisia</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Algeria</v>
      </c>
      <c r="E324" s="9" t="str">
        <f ca="1">+WORLDCUP!BD59</f>
        <v>Canada</v>
      </c>
      <c r="F324" s="9" t="str">
        <f ca="1">+WORLDCUP!BD61</f>
        <v>United States</v>
      </c>
      <c r="G324" s="9" t="str">
        <f ca="1">+WORLDCUP!BD58</f>
        <v>South Africa</v>
      </c>
      <c r="H324" s="9" t="str">
        <f ca="1">+WORLDCUP!BD63</f>
        <v>Tunisia</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Algeria</v>
      </c>
      <c r="E325" s="9" t="str">
        <f ca="1">+WORLDCUP!BD59</f>
        <v>Canada</v>
      </c>
      <c r="F325" s="9" t="str">
        <f ca="1">+WORLDCUP!BD61</f>
        <v>United States</v>
      </c>
      <c r="G325" s="9" t="str">
        <f ca="1">+WORLDCUP!BD58</f>
        <v>South Africa</v>
      </c>
      <c r="H325" s="9" t="str">
        <f ca="1">+WORLDCUP!BD63</f>
        <v>Tunisia</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Tunisia</v>
      </c>
      <c r="D326" s="9" t="str">
        <f ca="1">+WORLDCUP!BD67</f>
        <v>Algeria</v>
      </c>
      <c r="E326" s="9" t="str">
        <f ca="1">+WORLDCUP!BD59</f>
        <v>Canada</v>
      </c>
      <c r="F326" s="9" t="str">
        <f ca="1">+WORLDCUP!BD61</f>
        <v>United States</v>
      </c>
      <c r="G326" s="9" t="str">
        <f ca="1">+WORLDCUP!BD58</f>
        <v>South Africa</v>
      </c>
      <c r="H326" s="9" t="str">
        <f ca="1">+WORLDCUP!BD64</f>
        <v>Iran</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Canada</v>
      </c>
      <c r="F327" s="9" t="str">
        <f ca="1">+WORLDCUP!BD61</f>
        <v>United States</v>
      </c>
      <c r="G327" s="9" t="str">
        <f ca="1">+WORLDCUP!BD58</f>
        <v>South Africa</v>
      </c>
      <c r="H327" s="9" t="str">
        <f ca="1">+WORLDCUP!BD63</f>
        <v>Tunisia</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Tunisia</v>
      </c>
      <c r="D328" s="9" t="str">
        <f ca="1">+WORLDCUP!BD67</f>
        <v>Algeria</v>
      </c>
      <c r="E328" s="9" t="str">
        <f ca="1">+WORLDCUP!BD59</f>
        <v>Canada</v>
      </c>
      <c r="F328" s="9" t="str">
        <f ca="1">+WORLDCUP!BD61</f>
        <v>United States</v>
      </c>
      <c r="G328" s="9" t="str">
        <f ca="1">+WORLDCUP!BD58</f>
        <v>South Africa</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Tunisia</v>
      </c>
      <c r="D329" s="9" t="str">
        <f ca="1">+WORLDCUP!BD67</f>
        <v>Algeria</v>
      </c>
      <c r="E329" s="9" t="str">
        <f ca="1">+WORLDCUP!BD59</f>
        <v>Canada</v>
      </c>
      <c r="F329" s="9" t="str">
        <f ca="1">+WORLDCUP!BD61</f>
        <v>United States</v>
      </c>
      <c r="G329" s="9" t="str">
        <f ca="1">+WORLDCUP!BD58</f>
        <v>South Africa</v>
      </c>
      <c r="H329" s="9" t="str">
        <f ca="1">+WORLDCUP!BD64</f>
        <v>Iran</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Iran</v>
      </c>
      <c r="E330" s="9" t="str">
        <f ca="1">+WORLDCUP!BD59</f>
        <v>Canada</v>
      </c>
      <c r="F330" s="9" t="str">
        <f ca="1">+WORLDCUP!BD61</f>
        <v>United States</v>
      </c>
      <c r="G330" s="9" t="str">
        <f ca="1">+WORLDCUP!BD58</f>
        <v>South Africa</v>
      </c>
      <c r="H330" s="9" t="str">
        <f ca="1">+WORLDCUP!BD63</f>
        <v>Tunisia</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Iran</v>
      </c>
      <c r="E331" s="9" t="str">
        <f ca="1">+WORLDCUP!BD59</f>
        <v>Canada</v>
      </c>
      <c r="F331" s="9" t="str">
        <f ca="1">+WORLDCUP!BD61</f>
        <v>United States</v>
      </c>
      <c r="G331" s="9" t="str">
        <f ca="1">+WORLDCUP!BD58</f>
        <v>South Africa</v>
      </c>
      <c r="H331" s="9" t="str">
        <f ca="1">+WORLDCUP!BD63</f>
        <v>Tunisia</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Iran</v>
      </c>
      <c r="E332" s="9" t="str">
        <f ca="1">+WORLDCUP!BD59</f>
        <v>Canada</v>
      </c>
      <c r="F332" s="9" t="str">
        <f ca="1">+WORLDCUP!BD61</f>
        <v>United States</v>
      </c>
      <c r="G332" s="9" t="str">
        <f ca="1">+WORLDCUP!BD58</f>
        <v>South Africa</v>
      </c>
      <c r="H332" s="9" t="str">
        <f ca="1">+WORLDCUP!BD63</f>
        <v>Tunisia</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Iran</v>
      </c>
      <c r="E333" s="9" t="str">
        <f ca="1">+WORLDCUP!BD59</f>
        <v>Canada</v>
      </c>
      <c r="F333" s="9" t="str">
        <f ca="1">+WORLDCUP!BD61</f>
        <v>United States</v>
      </c>
      <c r="G333" s="9" t="str">
        <f ca="1">+WORLDCUP!BD58</f>
        <v>South Africa</v>
      </c>
      <c r="H333" s="9" t="str">
        <f ca="1">+WORLDCUP!BD63</f>
        <v>Tunisia</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Iran</v>
      </c>
      <c r="E334" s="9" t="str">
        <f ca="1">+WORLDCUP!BD59</f>
        <v>Canada</v>
      </c>
      <c r="F334" s="9" t="str">
        <f ca="1">+WORLDCUP!BD61</f>
        <v>United States</v>
      </c>
      <c r="G334" s="9" t="str">
        <f ca="1">+WORLDCUP!BD58</f>
        <v>South Africa</v>
      </c>
      <c r="H334" s="9" t="str">
        <f ca="1">+WORLDCUP!BD63</f>
        <v>Tunisia</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Iran</v>
      </c>
      <c r="E335" s="9" t="str">
        <f ca="1">+WORLDCUP!BD59</f>
        <v>Canada</v>
      </c>
      <c r="F335" s="9" t="str">
        <f ca="1">+WORLDCUP!BD61</f>
        <v>United States</v>
      </c>
      <c r="G335" s="9" t="str">
        <f ca="1">+WORLDCUP!BD58</f>
        <v>South Africa</v>
      </c>
      <c r="H335" s="9" t="str">
        <f ca="1">+WORLDCUP!BD63</f>
        <v>Tunisia</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Canada</v>
      </c>
      <c r="F336" s="9" t="str">
        <f ca="1">+WORLDCUP!BD58</f>
        <v>South Africa</v>
      </c>
      <c r="G336" s="9" t="str">
        <f ca="1">+WORLDCUP!BD66</f>
        <v>Senegal</v>
      </c>
      <c r="H336" s="9" t="str">
        <f ca="1">+WORLDCUP!BD61</f>
        <v>United States</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Canada</v>
      </c>
      <c r="F337" s="9" t="str">
        <f ca="1">+WORLDCUP!BD61</f>
        <v>United States</v>
      </c>
      <c r="G337" s="9" t="str">
        <f ca="1">+WORLDCUP!BD58</f>
        <v>South Africa</v>
      </c>
      <c r="H337" s="9" t="str">
        <f ca="1">+WORLDCUP!BD65</f>
        <v>Cape Verde</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Senegal</v>
      </c>
      <c r="E338" s="9" t="str">
        <f ca="1">+WORLDCUP!BD59</f>
        <v>Canada</v>
      </c>
      <c r="F338" s="9" t="str">
        <f ca="1">+WORLDCUP!BD61</f>
        <v>United States</v>
      </c>
      <c r="G338" s="9" t="str">
        <f ca="1">+WORLDCUP!BD58</f>
        <v>South Africa</v>
      </c>
      <c r="H338" s="9" t="str">
        <f ca="1">+WORLDCUP!BD65</f>
        <v>Cape Verde</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Canada</v>
      </c>
      <c r="F339" s="9" t="str">
        <f ca="1">+WORLDCUP!BD61</f>
        <v>United States</v>
      </c>
      <c r="G339" s="9" t="str">
        <f ca="1">+WORLDCUP!BD58</f>
        <v>South Africa</v>
      </c>
      <c r="H339" s="9" t="str">
        <f ca="1">+WORLDCUP!BD65</f>
        <v>Cape Verde</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Canada</v>
      </c>
      <c r="F340" s="9" t="str">
        <f ca="1">+WORLDCUP!BD61</f>
        <v>United States</v>
      </c>
      <c r="G340" s="9" t="str">
        <f ca="1">+WORLDCUP!BD58</f>
        <v>South Africa</v>
      </c>
      <c r="H340" s="9" t="str">
        <f ca="1">+WORLDCUP!BD65</f>
        <v>Cape Verde</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Canada</v>
      </c>
      <c r="F341" s="9" t="str">
        <f ca="1">+WORLDCUP!BD61</f>
        <v>United States</v>
      </c>
      <c r="G341" s="9" t="str">
        <f ca="1">+WORLDCUP!BD58</f>
        <v>South Africa</v>
      </c>
      <c r="H341" s="9" t="str">
        <f ca="1">+WORLDCUP!BD64</f>
        <v>Iran</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Canada</v>
      </c>
      <c r="F342" s="9" t="str">
        <f ca="1">+WORLDCUP!BD58</f>
        <v>South Africa</v>
      </c>
      <c r="G342" s="9" t="str">
        <f ca="1">+WORLDCUP!BD66</f>
        <v>Senegal</v>
      </c>
      <c r="H342" s="9" t="str">
        <f ca="1">+WORLDCUP!BD61</f>
        <v>United States</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Canada</v>
      </c>
      <c r="F343" s="9" t="str">
        <f ca="1">+WORLDCUP!BD61</f>
        <v>United States</v>
      </c>
      <c r="G343" s="9" t="str">
        <f ca="1">+WORLDCUP!BD58</f>
        <v>South Africa</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Canada</v>
      </c>
      <c r="F344" s="9" t="str">
        <f ca="1">+WORLDCUP!BD61</f>
        <v>United States</v>
      </c>
      <c r="G344" s="9" t="str">
        <f ca="1">+WORLDCUP!BD58</f>
        <v>South Africa</v>
      </c>
      <c r="H344" s="9" t="str">
        <f ca="1">+WORLDCUP!BD64</f>
        <v>Iran</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Canada</v>
      </c>
      <c r="F345" s="9" t="str">
        <f ca="1">+WORLDCUP!BD61</f>
        <v>United States</v>
      </c>
      <c r="G345" s="9" t="str">
        <f ca="1">+WORLDCUP!BD58</f>
        <v>South Africa</v>
      </c>
      <c r="H345" s="9" t="str">
        <f ca="1">+WORLDCUP!BD65</f>
        <v>Cape Verde</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Algeria</v>
      </c>
      <c r="E346" s="9" t="str">
        <f ca="1">+WORLDCUP!BD59</f>
        <v>Canada</v>
      </c>
      <c r="F346" s="9" t="str">
        <f ca="1">+WORLDCUP!BD61</f>
        <v>United States</v>
      </c>
      <c r="G346" s="9" t="str">
        <f ca="1">+WORLDCUP!BD58</f>
        <v>South Africa</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Algeria</v>
      </c>
      <c r="E347" s="9" t="str">
        <f ca="1">+WORLDCUP!BD59</f>
        <v>Canada</v>
      </c>
      <c r="F347" s="9" t="str">
        <f ca="1">+WORLDCUP!BD61</f>
        <v>United States</v>
      </c>
      <c r="G347" s="9" t="str">
        <f ca="1">+WORLDCUP!BD58</f>
        <v>South Africa</v>
      </c>
      <c r="H347" s="9" t="str">
        <f ca="1">+WORLDCUP!BD64</f>
        <v>Iran</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Canada</v>
      </c>
      <c r="F348" s="9" t="str">
        <f ca="1">+WORLDCUP!BD61</f>
        <v>United States</v>
      </c>
      <c r="G348" s="9" t="str">
        <f ca="1">+WORLDCUP!BD58</f>
        <v>South Africa</v>
      </c>
      <c r="H348" s="9" t="str">
        <f ca="1">+WORLDCUP!BD65</f>
        <v>Cape Verde</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Canada</v>
      </c>
      <c r="F349" s="9" t="str">
        <f ca="1">+WORLDCUP!BD61</f>
        <v>United States</v>
      </c>
      <c r="G349" s="9" t="str">
        <f ca="1">+WORLDCUP!BD58</f>
        <v>South Africa</v>
      </c>
      <c r="H349" s="9" t="str">
        <f ca="1">+WORLDCUP!BD65</f>
        <v>Cape Verde</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Algeria</v>
      </c>
      <c r="E350" s="9" t="str">
        <f ca="1">+WORLDCUP!BD59</f>
        <v>Canada</v>
      </c>
      <c r="F350" s="9" t="str">
        <f ca="1">+WORLDCUP!BD61</f>
        <v>United States</v>
      </c>
      <c r="G350" s="9" t="str">
        <f ca="1">+WORLDCUP!BD58</f>
        <v>South Africa</v>
      </c>
      <c r="H350" s="9" t="str">
        <f ca="1">+WORLDCUP!BD64</f>
        <v>Iran</v>
      </c>
      <c r="I350" s="9" t="str">
        <f ca="1">+WORLDCUP!BD62</f>
        <v>Ivory Coast</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Canada</v>
      </c>
      <c r="F351" s="9" t="str">
        <f ca="1">+WORLDCUP!BD61</f>
        <v>United States</v>
      </c>
      <c r="G351" s="9" t="str">
        <f ca="1">+WORLDCUP!BD58</f>
        <v>South Africa</v>
      </c>
      <c r="H351" s="9" t="str">
        <f ca="1">+WORLDCUP!BD63</f>
        <v>Tunisia</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Senegal</v>
      </c>
      <c r="E352" s="9" t="str">
        <f ca="1">+WORLDCUP!BD59</f>
        <v>Canada</v>
      </c>
      <c r="F352" s="9" t="str">
        <f ca="1">+WORLDCUP!BD61</f>
        <v>United States</v>
      </c>
      <c r="G352" s="9" t="str">
        <f ca="1">+WORLDCUP!BD58</f>
        <v>South Africa</v>
      </c>
      <c r="H352" s="9" t="str">
        <f ca="1">+WORLDCUP!BD63</f>
        <v>Tunisia</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Canada</v>
      </c>
      <c r="F353" s="9" t="str">
        <f ca="1">+WORLDCUP!BD61</f>
        <v>United States</v>
      </c>
      <c r="G353" s="9" t="str">
        <f ca="1">+WORLDCUP!BD58</f>
        <v>South Africa</v>
      </c>
      <c r="H353" s="9" t="str">
        <f ca="1">+WORLDCUP!BD63</f>
        <v>Tunisia</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Canada</v>
      </c>
      <c r="F354" s="9" t="str">
        <f ca="1">+WORLDCUP!BD61</f>
        <v>United States</v>
      </c>
      <c r="G354" s="9" t="str">
        <f ca="1">+WORLDCUP!BD58</f>
        <v>South Africa</v>
      </c>
      <c r="H354" s="9" t="str">
        <f ca="1">+WORLDCUP!BD63</f>
        <v>Tunisia</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Ivory Coast</v>
      </c>
      <c r="E355" s="9" t="str">
        <f ca="1">+WORLDCUP!BD59</f>
        <v>Canada</v>
      </c>
      <c r="F355" s="9" t="str">
        <f ca="1">+WORLDCUP!BD61</f>
        <v>United States</v>
      </c>
      <c r="G355" s="9" t="str">
        <f ca="1">+WORLDCUP!BD58</f>
        <v>South Africa</v>
      </c>
      <c r="H355" s="9" t="str">
        <f ca="1">+WORLDCUP!BD63</f>
        <v>Tunisia</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Algeria</v>
      </c>
      <c r="E356" s="9" t="str">
        <f ca="1">+WORLDCUP!BD59</f>
        <v>Canada</v>
      </c>
      <c r="F356" s="9" t="str">
        <f ca="1">+WORLDCUP!BD61</f>
        <v>United States</v>
      </c>
      <c r="G356" s="9" t="str">
        <f ca="1">+WORLDCUP!BD58</f>
        <v>South Africa</v>
      </c>
      <c r="H356" s="9" t="str">
        <f ca="1">+WORLDCUP!BD63</f>
        <v>Tunisia</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Algeria</v>
      </c>
      <c r="E357" s="9" t="str">
        <f ca="1">+WORLDCUP!BD59</f>
        <v>Canada</v>
      </c>
      <c r="F357" s="9" t="str">
        <f ca="1">+WORLDCUP!BD61</f>
        <v>United States</v>
      </c>
      <c r="G357" s="9" t="str">
        <f ca="1">+WORLDCUP!BD58</f>
        <v>South Africa</v>
      </c>
      <c r="H357" s="9" t="str">
        <f ca="1">+WORLDCUP!BD63</f>
        <v>Tunisia</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Ivory Coast</v>
      </c>
      <c r="E358" s="9" t="str">
        <f ca="1">+WORLDCUP!BD59</f>
        <v>Canada</v>
      </c>
      <c r="F358" s="9" t="str">
        <f ca="1">+WORLDCUP!BD61</f>
        <v>United States</v>
      </c>
      <c r="G358" s="9" t="str">
        <f ca="1">+WORLDCUP!BD58</f>
        <v>South Africa</v>
      </c>
      <c r="H358" s="9" t="str">
        <f ca="1">+WORLDCUP!BD63</f>
        <v>Tunisia</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Ivory Coast</v>
      </c>
      <c r="E359" s="9" t="str">
        <f ca="1">+WORLDCUP!BD59</f>
        <v>Canada</v>
      </c>
      <c r="F359" s="9" t="str">
        <f ca="1">+WORLDCUP!BD61</f>
        <v>United States</v>
      </c>
      <c r="G359" s="9" t="str">
        <f ca="1">+WORLDCUP!BD58</f>
        <v>South Africa</v>
      </c>
      <c r="H359" s="9" t="str">
        <f ca="1">+WORLDCUP!BD63</f>
        <v>Tunisia</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Algeria</v>
      </c>
      <c r="E360" s="9" t="str">
        <f ca="1">+WORLDCUP!BD59</f>
        <v>Canada</v>
      </c>
      <c r="F360" s="9" t="str">
        <f ca="1">+WORLDCUP!BD61</f>
        <v>United States</v>
      </c>
      <c r="G360" s="9" t="str">
        <f ca="1">+WORLDCUP!BD58</f>
        <v>South Africa</v>
      </c>
      <c r="H360" s="9" t="str">
        <f ca="1">+WORLDCUP!BD63</f>
        <v>Tunisia</v>
      </c>
      <c r="I360" s="9" t="str">
        <f ca="1">+WORLDCUP!BD62</f>
        <v>Ivory Coast</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Canada</v>
      </c>
      <c r="F361" s="9" t="str">
        <f ca="1">+WORLDCUP!BD61</f>
        <v>United States</v>
      </c>
      <c r="G361" s="9" t="str">
        <f ca="1">+WORLDCUP!BD58</f>
        <v>South Africa</v>
      </c>
      <c r="H361" s="9" t="str">
        <f ca="1">+WORLDCUP!BD63</f>
        <v>Tunisia</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Canada</v>
      </c>
      <c r="F362" s="9" t="str">
        <f ca="1">+WORLDCUP!BD61</f>
        <v>United States</v>
      </c>
      <c r="G362" s="9" t="str">
        <f ca="1">+WORLDCUP!BD58</f>
        <v>South Africa</v>
      </c>
      <c r="H362" s="9" t="str">
        <f ca="1">+WORLDCUP!BD63</f>
        <v>Tunisia</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Canada</v>
      </c>
      <c r="F363" s="9" t="str">
        <f ca="1">+WORLDCUP!BD61</f>
        <v>United States</v>
      </c>
      <c r="G363" s="9" t="str">
        <f ca="1">+WORLDCUP!BD58</f>
        <v>South Africa</v>
      </c>
      <c r="H363" s="9" t="str">
        <f ca="1">+WORLDCUP!BD63</f>
        <v>Tunisia</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Canada</v>
      </c>
      <c r="F364" s="9" t="str">
        <f ca="1">+WORLDCUP!BD61</f>
        <v>United States</v>
      </c>
      <c r="G364" s="9" t="str">
        <f ca="1">+WORLDCUP!BD58</f>
        <v>South Africa</v>
      </c>
      <c r="H364" s="9" t="str">
        <f ca="1">+WORLDCUP!BD63</f>
        <v>Tunisia</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Canada</v>
      </c>
      <c r="F365" s="9" t="str">
        <f ca="1">+WORLDCUP!BD61</f>
        <v>United States</v>
      </c>
      <c r="G365" s="9" t="str">
        <f ca="1">+WORLDCUP!BD58</f>
        <v>South Africa</v>
      </c>
      <c r="H365" s="9" t="str">
        <f ca="1">+WORLDCUP!BD63</f>
        <v>Tunisia</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Canada</v>
      </c>
      <c r="F366" s="9" t="str">
        <f ca="1">+WORLDCUP!BD61</f>
        <v>United States</v>
      </c>
      <c r="G366" s="9" t="str">
        <f ca="1">+WORLDCUP!BD58</f>
        <v>South Africa</v>
      </c>
      <c r="H366" s="9" t="str">
        <f ca="1">+WORLDCUP!BD63</f>
        <v>Tunisia</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Iran</v>
      </c>
      <c r="E367" s="9" t="str">
        <f ca="1">+WORLDCUP!BD59</f>
        <v>Canada</v>
      </c>
      <c r="F367" s="9" t="str">
        <f ca="1">+WORLDCUP!BD61</f>
        <v>United States</v>
      </c>
      <c r="G367" s="9" t="str">
        <f ca="1">+WORLDCUP!BD58</f>
        <v>South Africa</v>
      </c>
      <c r="H367" s="9" t="str">
        <f ca="1">+WORLDCUP!BD63</f>
        <v>Tunisia</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Iran</v>
      </c>
      <c r="E368" s="9" t="str">
        <f ca="1">+WORLDCUP!BD59</f>
        <v>Canada</v>
      </c>
      <c r="F368" s="9" t="str">
        <f ca="1">+WORLDCUP!BD61</f>
        <v>United States</v>
      </c>
      <c r="G368" s="9" t="str">
        <f ca="1">+WORLDCUP!BD58</f>
        <v>South Africa</v>
      </c>
      <c r="H368" s="9" t="str">
        <f ca="1">+WORLDCUP!BD63</f>
        <v>Tunisia</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Iran</v>
      </c>
      <c r="E369" s="9" t="str">
        <f ca="1">+WORLDCUP!BD59</f>
        <v>Canada</v>
      </c>
      <c r="F369" s="9" t="str">
        <f ca="1">+WORLDCUP!BD61</f>
        <v>United States</v>
      </c>
      <c r="G369" s="9" t="str">
        <f ca="1">+WORLDCUP!BD58</f>
        <v>South Africa</v>
      </c>
      <c r="H369" s="9" t="str">
        <f ca="1">+WORLDCUP!BD63</f>
        <v>Tunisia</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Iran</v>
      </c>
      <c r="E370" s="9" t="str">
        <f ca="1">+WORLDCUP!BD59</f>
        <v>Canada</v>
      </c>
      <c r="F370" s="9" t="str">
        <f ca="1">+WORLDCUP!BD61</f>
        <v>United States</v>
      </c>
      <c r="G370" s="9" t="str">
        <f ca="1">+WORLDCUP!BD58</f>
        <v>South Africa</v>
      </c>
      <c r="H370" s="9" t="str">
        <f ca="1">+WORLDCUP!BD63</f>
        <v>Tunisia</v>
      </c>
      <c r="I370" s="9" t="str">
        <f ca="1">+WORLDCUP!BD62</f>
        <v>Ivory Coast</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Canada</v>
      </c>
      <c r="F371" s="9" t="str">
        <f ca="1">+WORLDCUP!BD60</f>
        <v>Scotland</v>
      </c>
      <c r="G371" s="9" t="str">
        <f ca="1">+WORLDCUP!BD58</f>
        <v>South Africa</v>
      </c>
      <c r="H371" s="9" t="str">
        <f ca="1">+WORLDCUP!BD65</f>
        <v>Cape Verde</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Canada</v>
      </c>
      <c r="F372" s="9" t="str">
        <f ca="1">+WORLDCUP!BD60</f>
        <v>Scotland</v>
      </c>
      <c r="G372" s="9" t="str">
        <f ca="1">+WORLDCUP!BD58</f>
        <v>South Africa</v>
      </c>
      <c r="H372" s="9" t="str">
        <f ca="1">+WORLDCUP!BD64</f>
        <v>Iran</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Algeria</v>
      </c>
      <c r="E373" s="9" t="str">
        <f ca="1">+WORLDCUP!BD59</f>
        <v>Canada</v>
      </c>
      <c r="F373" s="9" t="str">
        <f ca="1">+WORLDCUP!BD60</f>
        <v>Scotland</v>
      </c>
      <c r="G373" s="9" t="str">
        <f ca="1">+WORLDCUP!BD58</f>
        <v>South Africa</v>
      </c>
      <c r="H373" s="9" t="str">
        <f ca="1">+WORLDCUP!BD64</f>
        <v>Iran</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Canada</v>
      </c>
      <c r="F374" s="9" t="str">
        <f ca="1">+WORLDCUP!BD60</f>
        <v>Scotland</v>
      </c>
      <c r="G374" s="9" t="str">
        <f ca="1">+WORLDCUP!BD58</f>
        <v>South Africa</v>
      </c>
      <c r="H374" s="9" t="str">
        <f ca="1">+WORLDCUP!BD65</f>
        <v>Cape Verde</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Algeria</v>
      </c>
      <c r="E375" s="9" t="str">
        <f ca="1">+WORLDCUP!BD59</f>
        <v>Canada</v>
      </c>
      <c r="F375" s="9" t="str">
        <f ca="1">+WORLDCUP!BD60</f>
        <v>Scotland</v>
      </c>
      <c r="G375" s="9" t="str">
        <f ca="1">+WORLDCUP!BD58</f>
        <v>South Africa</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Algeria</v>
      </c>
      <c r="E376" s="9" t="str">
        <f ca="1">+WORLDCUP!BD59</f>
        <v>Canada</v>
      </c>
      <c r="F376" s="9" t="str">
        <f ca="1">+WORLDCUP!BD60</f>
        <v>Scotland</v>
      </c>
      <c r="G376" s="9" t="str">
        <f ca="1">+WORLDCUP!BD58</f>
        <v>South Africa</v>
      </c>
      <c r="H376" s="9" t="str">
        <f ca="1">+WORLDCUP!BD64</f>
        <v>Iran</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Canada</v>
      </c>
      <c r="F377" s="9" t="str">
        <f ca="1">+WORLDCUP!BD60</f>
        <v>Scotland</v>
      </c>
      <c r="G377" s="9" t="str">
        <f ca="1">+WORLDCUP!BD58</f>
        <v>South Africa</v>
      </c>
      <c r="H377" s="9" t="str">
        <f ca="1">+WORLDCUP!BD63</f>
        <v>Tunisia</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Algeria</v>
      </c>
      <c r="E378" s="9" t="str">
        <f ca="1">+WORLDCUP!BD59</f>
        <v>Canada</v>
      </c>
      <c r="F378" s="9" t="str">
        <f ca="1">+WORLDCUP!BD60</f>
        <v>Scotland</v>
      </c>
      <c r="G378" s="9" t="str">
        <f ca="1">+WORLDCUP!BD58</f>
        <v>South Africa</v>
      </c>
      <c r="H378" s="9" t="str">
        <f ca="1">+WORLDCUP!BD63</f>
        <v>Tunisia</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Senegal</v>
      </c>
      <c r="E379" s="9" t="str">
        <f ca="1">+WORLDCUP!BD59</f>
        <v>Canada</v>
      </c>
      <c r="F379" s="9" t="str">
        <f ca="1">+WORLDCUP!BD60</f>
        <v>Scotland</v>
      </c>
      <c r="G379" s="9" t="str">
        <f ca="1">+WORLDCUP!BD58</f>
        <v>South Africa</v>
      </c>
      <c r="H379" s="9" t="str">
        <f ca="1">+WORLDCUP!BD63</f>
        <v>Tunisia</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Algeria</v>
      </c>
      <c r="E380" s="9" t="str">
        <f ca="1">+WORLDCUP!BD59</f>
        <v>Canada</v>
      </c>
      <c r="F380" s="9" t="str">
        <f ca="1">+WORLDCUP!BD60</f>
        <v>Scotland</v>
      </c>
      <c r="G380" s="9" t="str">
        <f ca="1">+WORLDCUP!BD58</f>
        <v>South Africa</v>
      </c>
      <c r="H380" s="9" t="str">
        <f ca="1">+WORLDCUP!BD63</f>
        <v>Tunisia</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Algeria</v>
      </c>
      <c r="E381" s="9" t="str">
        <f ca="1">+WORLDCUP!BD59</f>
        <v>Canada</v>
      </c>
      <c r="F381" s="9" t="str">
        <f ca="1">+WORLDCUP!BD60</f>
        <v>Scotland</v>
      </c>
      <c r="G381" s="9" t="str">
        <f ca="1">+WORLDCUP!BD58</f>
        <v>South Africa</v>
      </c>
      <c r="H381" s="9" t="str">
        <f ca="1">+WORLDCUP!BD63</f>
        <v>Tunisia</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Canada</v>
      </c>
      <c r="F382" s="9" t="str">
        <f ca="1">+WORLDCUP!BD63</f>
        <v>Tunisia</v>
      </c>
      <c r="G382" s="9" t="str">
        <f ca="1">+WORLDCUP!BD58</f>
        <v>South Africa</v>
      </c>
      <c r="H382" s="9" t="str">
        <f ca="1">+WORLDCUP!BD64</f>
        <v>Iran</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Canada</v>
      </c>
      <c r="F383" s="9" t="str">
        <f ca="1">+WORLDCUP!BD60</f>
        <v>Scotland</v>
      </c>
      <c r="G383" s="9" t="str">
        <f ca="1">+WORLDCUP!BD58</f>
        <v>South Africa</v>
      </c>
      <c r="H383" s="9" t="str">
        <f ca="1">+WORLDCUP!BD63</f>
        <v>Tunisia</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Canada</v>
      </c>
      <c r="F384" s="9" t="str">
        <f ca="1">+WORLDCUP!BD63</f>
        <v>Tunisia</v>
      </c>
      <c r="G384" s="9" t="str">
        <f ca="1">+WORLDCUP!BD58</f>
        <v>South Africa</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Canada</v>
      </c>
      <c r="F385" s="9" t="str">
        <f ca="1">+WORLDCUP!BD63</f>
        <v>Tunisia</v>
      </c>
      <c r="G385" s="9" t="str">
        <f ca="1">+WORLDCUP!BD58</f>
        <v>South Africa</v>
      </c>
      <c r="H385" s="9" t="str">
        <f ca="1">+WORLDCUP!BD64</f>
        <v>Iran</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Iran</v>
      </c>
      <c r="E386" s="9" t="str">
        <f ca="1">+WORLDCUP!BD59</f>
        <v>Canada</v>
      </c>
      <c r="F386" s="9" t="str">
        <f ca="1">+WORLDCUP!BD60</f>
        <v>Scotland</v>
      </c>
      <c r="G386" s="9" t="str">
        <f ca="1">+WORLDCUP!BD58</f>
        <v>South Africa</v>
      </c>
      <c r="H386" s="9" t="str">
        <f ca="1">+WORLDCUP!BD63</f>
        <v>Tunisia</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Iran</v>
      </c>
      <c r="E387" s="9" t="str">
        <f ca="1">+WORLDCUP!BD59</f>
        <v>Canada</v>
      </c>
      <c r="F387" s="9" t="str">
        <f ca="1">+WORLDCUP!BD60</f>
        <v>Scotland</v>
      </c>
      <c r="G387" s="9" t="str">
        <f ca="1">+WORLDCUP!BD58</f>
        <v>South Africa</v>
      </c>
      <c r="H387" s="9" t="str">
        <f ca="1">+WORLDCUP!BD63</f>
        <v>Tunisia</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Iran</v>
      </c>
      <c r="E388" s="9" t="str">
        <f ca="1">+WORLDCUP!BD59</f>
        <v>Canada</v>
      </c>
      <c r="F388" s="9" t="str">
        <f ca="1">+WORLDCUP!BD60</f>
        <v>Scotland</v>
      </c>
      <c r="G388" s="9" t="str">
        <f ca="1">+WORLDCUP!BD58</f>
        <v>South Africa</v>
      </c>
      <c r="H388" s="9" t="str">
        <f ca="1">+WORLDCUP!BD63</f>
        <v>Tunisia</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Iran</v>
      </c>
      <c r="E389" s="9" t="str">
        <f ca="1">+WORLDCUP!BD59</f>
        <v>Canada</v>
      </c>
      <c r="F389" s="9" t="str">
        <f ca="1">+WORLDCUP!BD60</f>
        <v>Scotland</v>
      </c>
      <c r="G389" s="9" t="str">
        <f ca="1">+WORLDCUP!BD58</f>
        <v>South Africa</v>
      </c>
      <c r="H389" s="9" t="str">
        <f ca="1">+WORLDCUP!BD63</f>
        <v>Tunisia</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Iran</v>
      </c>
      <c r="E390" s="9" t="str">
        <f ca="1">+WORLDCUP!BD59</f>
        <v>Canada</v>
      </c>
      <c r="F390" s="9" t="str">
        <f ca="1">+WORLDCUP!BD60</f>
        <v>Scotland</v>
      </c>
      <c r="G390" s="9" t="str">
        <f ca="1">+WORLDCUP!BD58</f>
        <v>South Africa</v>
      </c>
      <c r="H390" s="9" t="str">
        <f ca="1">+WORLDCUP!BD63</f>
        <v>Tunisia</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Iran</v>
      </c>
      <c r="E391" s="9" t="str">
        <f ca="1">+WORLDCUP!BD59</f>
        <v>Canada</v>
      </c>
      <c r="F391" s="9" t="str">
        <f ca="1">+WORLDCUP!BD60</f>
        <v>Scotland</v>
      </c>
      <c r="G391" s="9" t="str">
        <f ca="1">+WORLDCUP!BD58</f>
        <v>South Africa</v>
      </c>
      <c r="H391" s="9" t="str">
        <f ca="1">+WORLDCUP!BD63</f>
        <v>Tunisia</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Canada</v>
      </c>
      <c r="F392" s="9" t="str">
        <f ca="1">+WORLDCUP!BD58</f>
        <v>South Africa</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Canada</v>
      </c>
      <c r="F393" s="9" t="str">
        <f ca="1">+WORLDCUP!BD60</f>
        <v>Scotland</v>
      </c>
      <c r="G393" s="9" t="str">
        <f ca="1">+WORLDCUP!BD58</f>
        <v>South Africa</v>
      </c>
      <c r="H393" s="9" t="str">
        <f ca="1">+WORLDCUP!BD65</f>
        <v>Cape Verde</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Senegal</v>
      </c>
      <c r="E394" s="9" t="str">
        <f ca="1">+WORLDCUP!BD59</f>
        <v>Canada</v>
      </c>
      <c r="F394" s="9" t="str">
        <f ca="1">+WORLDCUP!BD60</f>
        <v>Scotland</v>
      </c>
      <c r="G394" s="9" t="str">
        <f ca="1">+WORLDCUP!BD58</f>
        <v>South Africa</v>
      </c>
      <c r="H394" s="9" t="str">
        <f ca="1">+WORLDCUP!BD65</f>
        <v>Cape Verde</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Canada</v>
      </c>
      <c r="F395" s="9" t="str">
        <f ca="1">+WORLDCUP!BD60</f>
        <v>Scotland</v>
      </c>
      <c r="G395" s="9" t="str">
        <f ca="1">+WORLDCUP!BD58</f>
        <v>South Africa</v>
      </c>
      <c r="H395" s="9" t="str">
        <f ca="1">+WORLDCUP!BD65</f>
        <v>Cape Verde</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Canada</v>
      </c>
      <c r="F396" s="9" t="str">
        <f ca="1">+WORLDCUP!BD60</f>
        <v>Scotland</v>
      </c>
      <c r="G396" s="9" t="str">
        <f ca="1">+WORLDCUP!BD58</f>
        <v>South Africa</v>
      </c>
      <c r="H396" s="9" t="str">
        <f ca="1">+WORLDCUP!BD65</f>
        <v>Cape Verde</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Canada</v>
      </c>
      <c r="F397" s="9" t="str">
        <f ca="1">+WORLDCUP!BD60</f>
        <v>Scotland</v>
      </c>
      <c r="G397" s="9" t="str">
        <f ca="1">+WORLDCUP!BD58</f>
        <v>South Africa</v>
      </c>
      <c r="H397" s="9" t="str">
        <f ca="1">+WORLDCUP!BD64</f>
        <v>Iran</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Canada</v>
      </c>
      <c r="F398" s="9" t="str">
        <f ca="1">+WORLDCUP!BD58</f>
        <v>South Africa</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Canada</v>
      </c>
      <c r="F399" s="9" t="str">
        <f ca="1">+WORLDCUP!BD60</f>
        <v>Scotland</v>
      </c>
      <c r="G399" s="9" t="str">
        <f ca="1">+WORLDCUP!BD58</f>
        <v>South Africa</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Canada</v>
      </c>
      <c r="F400" s="9" t="str">
        <f ca="1">+WORLDCUP!BD60</f>
        <v>Scotland</v>
      </c>
      <c r="G400" s="9" t="str">
        <f ca="1">+WORLDCUP!BD58</f>
        <v>South Africa</v>
      </c>
      <c r="H400" s="9" t="str">
        <f ca="1">+WORLDCUP!BD64</f>
        <v>Iran</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Canada</v>
      </c>
      <c r="F401" s="9" t="str">
        <f ca="1">+WORLDCUP!BD60</f>
        <v>Scotland</v>
      </c>
      <c r="G401" s="9" t="str">
        <f ca="1">+WORLDCUP!BD58</f>
        <v>South Africa</v>
      </c>
      <c r="H401" s="9" t="str">
        <f ca="1">+WORLDCUP!BD65</f>
        <v>Cape Verde</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Algeria</v>
      </c>
      <c r="E402" s="9" t="str">
        <f ca="1">+WORLDCUP!BD59</f>
        <v>Canada</v>
      </c>
      <c r="F402" s="9" t="str">
        <f ca="1">+WORLDCUP!BD60</f>
        <v>Scotland</v>
      </c>
      <c r="G402" s="9" t="str">
        <f ca="1">+WORLDCUP!BD58</f>
        <v>South Africa</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Algeria</v>
      </c>
      <c r="E403" s="9" t="str">
        <f ca="1">+WORLDCUP!BD59</f>
        <v>Canada</v>
      </c>
      <c r="F403" s="9" t="str">
        <f ca="1">+WORLDCUP!BD60</f>
        <v>Scotland</v>
      </c>
      <c r="G403" s="9" t="str">
        <f ca="1">+WORLDCUP!BD58</f>
        <v>South Africa</v>
      </c>
      <c r="H403" s="9" t="str">
        <f ca="1">+WORLDCUP!BD64</f>
        <v>Iran</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Canada</v>
      </c>
      <c r="F404" s="9" t="str">
        <f ca="1">+WORLDCUP!BD60</f>
        <v>Scotland</v>
      </c>
      <c r="G404" s="9" t="str">
        <f ca="1">+WORLDCUP!BD58</f>
        <v>South Africa</v>
      </c>
      <c r="H404" s="9" t="str">
        <f ca="1">+WORLDCUP!BD65</f>
        <v>Cape Verde</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Canada</v>
      </c>
      <c r="F405" s="9" t="str">
        <f ca="1">+WORLDCUP!BD60</f>
        <v>Scotland</v>
      </c>
      <c r="G405" s="9" t="str">
        <f ca="1">+WORLDCUP!BD58</f>
        <v>South Africa</v>
      </c>
      <c r="H405" s="9" t="str">
        <f ca="1">+WORLDCUP!BD65</f>
        <v>Cape Verde</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Algeria</v>
      </c>
      <c r="E406" s="9" t="str">
        <f ca="1">+WORLDCUP!BD59</f>
        <v>Canada</v>
      </c>
      <c r="F406" s="9" t="str">
        <f ca="1">+WORLDCUP!BD60</f>
        <v>Scotland</v>
      </c>
      <c r="G406" s="9" t="str">
        <f ca="1">+WORLDCUP!BD58</f>
        <v>South Africa</v>
      </c>
      <c r="H406" s="9" t="str">
        <f ca="1">+WORLDCUP!BD64</f>
        <v>Iran</v>
      </c>
      <c r="I406" s="9" t="str">
        <f ca="1">+WORLDCUP!BD62</f>
        <v>Ivory Coast</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Canada</v>
      </c>
      <c r="F407" s="9" t="str">
        <f ca="1">+WORLDCUP!BD60</f>
        <v>Scotland</v>
      </c>
      <c r="G407" s="9" t="str">
        <f ca="1">+WORLDCUP!BD58</f>
        <v>South Africa</v>
      </c>
      <c r="H407" s="9" t="str">
        <f ca="1">+WORLDCUP!BD63</f>
        <v>Tunisia</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Senegal</v>
      </c>
      <c r="E408" s="9" t="str">
        <f ca="1">+WORLDCUP!BD59</f>
        <v>Canada</v>
      </c>
      <c r="F408" s="9" t="str">
        <f ca="1">+WORLDCUP!BD60</f>
        <v>Scotland</v>
      </c>
      <c r="G408" s="9" t="str">
        <f ca="1">+WORLDCUP!BD58</f>
        <v>South Africa</v>
      </c>
      <c r="H408" s="9" t="str">
        <f ca="1">+WORLDCUP!BD63</f>
        <v>Tunisia</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Canada</v>
      </c>
      <c r="F409" s="9" t="str">
        <f ca="1">+WORLDCUP!BD60</f>
        <v>Scotland</v>
      </c>
      <c r="G409" s="9" t="str">
        <f ca="1">+WORLDCUP!BD58</f>
        <v>South Africa</v>
      </c>
      <c r="H409" s="9" t="str">
        <f ca="1">+WORLDCUP!BD63</f>
        <v>Tunisia</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Canada</v>
      </c>
      <c r="F410" s="9" t="str">
        <f ca="1">+WORLDCUP!BD60</f>
        <v>Scotland</v>
      </c>
      <c r="G410" s="9" t="str">
        <f ca="1">+WORLDCUP!BD58</f>
        <v>South Africa</v>
      </c>
      <c r="H410" s="9" t="str">
        <f ca="1">+WORLDCUP!BD63</f>
        <v>Tunisia</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Ivory Coast</v>
      </c>
      <c r="E411" s="9" t="str">
        <f ca="1">+WORLDCUP!BD59</f>
        <v>Canada</v>
      </c>
      <c r="F411" s="9" t="str">
        <f ca="1">+WORLDCUP!BD60</f>
        <v>Scotland</v>
      </c>
      <c r="G411" s="9" t="str">
        <f ca="1">+WORLDCUP!BD58</f>
        <v>South Africa</v>
      </c>
      <c r="H411" s="9" t="str">
        <f ca="1">+WORLDCUP!BD63</f>
        <v>Tunisia</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Algeria</v>
      </c>
      <c r="E412" s="9" t="str">
        <f ca="1">+WORLDCUP!BD59</f>
        <v>Canada</v>
      </c>
      <c r="F412" s="9" t="str">
        <f ca="1">+WORLDCUP!BD60</f>
        <v>Scotland</v>
      </c>
      <c r="G412" s="9" t="str">
        <f ca="1">+WORLDCUP!BD58</f>
        <v>South Africa</v>
      </c>
      <c r="H412" s="9" t="str">
        <f ca="1">+WORLDCUP!BD63</f>
        <v>Tunisia</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Algeria</v>
      </c>
      <c r="E413" s="9" t="str">
        <f ca="1">+WORLDCUP!BD59</f>
        <v>Canada</v>
      </c>
      <c r="F413" s="9" t="str">
        <f ca="1">+WORLDCUP!BD60</f>
        <v>Scotland</v>
      </c>
      <c r="G413" s="9" t="str">
        <f ca="1">+WORLDCUP!BD58</f>
        <v>South Africa</v>
      </c>
      <c r="H413" s="9" t="str">
        <f ca="1">+WORLDCUP!BD63</f>
        <v>Tunisia</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Ivory Coast</v>
      </c>
      <c r="E414" s="9" t="str">
        <f ca="1">+WORLDCUP!BD59</f>
        <v>Canada</v>
      </c>
      <c r="F414" s="9" t="str">
        <f ca="1">+WORLDCUP!BD60</f>
        <v>Scotland</v>
      </c>
      <c r="G414" s="9" t="str">
        <f ca="1">+WORLDCUP!BD58</f>
        <v>South Africa</v>
      </c>
      <c r="H414" s="9" t="str">
        <f ca="1">+WORLDCUP!BD63</f>
        <v>Tunisia</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Ivory Coast</v>
      </c>
      <c r="E415" s="9" t="str">
        <f ca="1">+WORLDCUP!BD59</f>
        <v>Canada</v>
      </c>
      <c r="F415" s="9" t="str">
        <f ca="1">+WORLDCUP!BD60</f>
        <v>Scotland</v>
      </c>
      <c r="G415" s="9" t="str">
        <f ca="1">+WORLDCUP!BD58</f>
        <v>South Africa</v>
      </c>
      <c r="H415" s="9" t="str">
        <f ca="1">+WORLDCUP!BD63</f>
        <v>Tunisia</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Algeria</v>
      </c>
      <c r="E416" s="9" t="str">
        <f ca="1">+WORLDCUP!BD59</f>
        <v>Canada</v>
      </c>
      <c r="F416" s="9" t="str">
        <f ca="1">+WORLDCUP!BD60</f>
        <v>Scotland</v>
      </c>
      <c r="G416" s="9" t="str">
        <f ca="1">+WORLDCUP!BD58</f>
        <v>South Africa</v>
      </c>
      <c r="H416" s="9" t="str">
        <f ca="1">+WORLDCUP!BD63</f>
        <v>Tunisia</v>
      </c>
      <c r="I416" s="9" t="str">
        <f ca="1">+WORLDCUP!BD62</f>
        <v>Ivory Coast</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Canada</v>
      </c>
      <c r="F417" s="9" t="str">
        <f ca="1">+WORLDCUP!BD60</f>
        <v>Scotland</v>
      </c>
      <c r="G417" s="9" t="str">
        <f ca="1">+WORLDCUP!BD58</f>
        <v>South Africa</v>
      </c>
      <c r="H417" s="9" t="str">
        <f ca="1">+WORLDCUP!BD63</f>
        <v>Tunisia</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Canada</v>
      </c>
      <c r="F418" s="9" t="str">
        <f ca="1">+WORLDCUP!BD60</f>
        <v>Scotland</v>
      </c>
      <c r="G418" s="9" t="str">
        <f ca="1">+WORLDCUP!BD58</f>
        <v>South Africa</v>
      </c>
      <c r="H418" s="9" t="str">
        <f ca="1">+WORLDCUP!BD63</f>
        <v>Tunisia</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Canada</v>
      </c>
      <c r="F419" s="9" t="str">
        <f ca="1">+WORLDCUP!BD60</f>
        <v>Scotland</v>
      </c>
      <c r="G419" s="9" t="str">
        <f ca="1">+WORLDCUP!BD58</f>
        <v>South Africa</v>
      </c>
      <c r="H419" s="9" t="str">
        <f ca="1">+WORLDCUP!BD63</f>
        <v>Tunisia</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Canada</v>
      </c>
      <c r="F420" s="9" t="str">
        <f ca="1">+WORLDCUP!BD60</f>
        <v>Scotland</v>
      </c>
      <c r="G420" s="9" t="str">
        <f ca="1">+WORLDCUP!BD58</f>
        <v>South Africa</v>
      </c>
      <c r="H420" s="9" t="str">
        <f ca="1">+WORLDCUP!BD63</f>
        <v>Tunisia</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Canada</v>
      </c>
      <c r="F421" s="9" t="str">
        <f ca="1">+WORLDCUP!BD60</f>
        <v>Scotland</v>
      </c>
      <c r="G421" s="9" t="str">
        <f ca="1">+WORLDCUP!BD58</f>
        <v>South Africa</v>
      </c>
      <c r="H421" s="9" t="str">
        <f ca="1">+WORLDCUP!BD63</f>
        <v>Tunisia</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Canada</v>
      </c>
      <c r="F422" s="9" t="str">
        <f ca="1">+WORLDCUP!BD60</f>
        <v>Scotland</v>
      </c>
      <c r="G422" s="9" t="str">
        <f ca="1">+WORLDCUP!BD58</f>
        <v>South Africa</v>
      </c>
      <c r="H422" s="9" t="str">
        <f ca="1">+WORLDCUP!BD63</f>
        <v>Tunisia</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Iran</v>
      </c>
      <c r="E423" s="9" t="str">
        <f ca="1">+WORLDCUP!BD59</f>
        <v>Canada</v>
      </c>
      <c r="F423" s="9" t="str">
        <f ca="1">+WORLDCUP!BD60</f>
        <v>Scotland</v>
      </c>
      <c r="G423" s="9" t="str">
        <f ca="1">+WORLDCUP!BD58</f>
        <v>South Africa</v>
      </c>
      <c r="H423" s="9" t="str">
        <f ca="1">+WORLDCUP!BD63</f>
        <v>Tunisia</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Iran</v>
      </c>
      <c r="E424" s="9" t="str">
        <f ca="1">+WORLDCUP!BD59</f>
        <v>Canada</v>
      </c>
      <c r="F424" s="9" t="str">
        <f ca="1">+WORLDCUP!BD60</f>
        <v>Scotland</v>
      </c>
      <c r="G424" s="9" t="str">
        <f ca="1">+WORLDCUP!BD58</f>
        <v>South Africa</v>
      </c>
      <c r="H424" s="9" t="str">
        <f ca="1">+WORLDCUP!BD63</f>
        <v>Tunisia</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Iran</v>
      </c>
      <c r="E425" s="9" t="str">
        <f ca="1">+WORLDCUP!BD59</f>
        <v>Canada</v>
      </c>
      <c r="F425" s="9" t="str">
        <f ca="1">+WORLDCUP!BD60</f>
        <v>Scotland</v>
      </c>
      <c r="G425" s="9" t="str">
        <f ca="1">+WORLDCUP!BD58</f>
        <v>South Africa</v>
      </c>
      <c r="H425" s="9" t="str">
        <f ca="1">+WORLDCUP!BD63</f>
        <v>Tunisia</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Iran</v>
      </c>
      <c r="E426" s="9" t="str">
        <f ca="1">+WORLDCUP!BD59</f>
        <v>Canada</v>
      </c>
      <c r="F426" s="9" t="str">
        <f ca="1">+WORLDCUP!BD60</f>
        <v>Scotland</v>
      </c>
      <c r="G426" s="9" t="str">
        <f ca="1">+WORLDCUP!BD58</f>
        <v>South Africa</v>
      </c>
      <c r="H426" s="9" t="str">
        <f ca="1">+WORLDCUP!BD63</f>
        <v>Tunisia</v>
      </c>
      <c r="I426" s="9" t="str">
        <f ca="1">+WORLDCUP!BD62</f>
        <v>Ivory Coast</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Canada</v>
      </c>
      <c r="F427" s="9" t="str">
        <f ca="1">+WORLDCUP!BD60</f>
        <v>Scotland</v>
      </c>
      <c r="G427" s="9" t="str">
        <f ca="1">+WORLDCUP!BD58</f>
        <v>South Africa</v>
      </c>
      <c r="H427" s="9" t="str">
        <f ca="1">+WORLDCUP!BD61</f>
        <v>United States</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Algeria</v>
      </c>
      <c r="E428" s="9" t="str">
        <f ca="1">+WORLDCUP!BD59</f>
        <v>Canada</v>
      </c>
      <c r="F428" s="9" t="str">
        <f ca="1">+WORLDCUP!BD60</f>
        <v>Scotland</v>
      </c>
      <c r="G428" s="9" t="str">
        <f ca="1">+WORLDCUP!BD58</f>
        <v>South Africa</v>
      </c>
      <c r="H428" s="9" t="str">
        <f ca="1">+WORLDCUP!BD61</f>
        <v>United States</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Senegal</v>
      </c>
      <c r="E429" s="9" t="str">
        <f ca="1">+WORLDCUP!BD59</f>
        <v>Canada</v>
      </c>
      <c r="F429" s="9" t="str">
        <f ca="1">+WORLDCUP!BD60</f>
        <v>Scotland</v>
      </c>
      <c r="G429" s="9" t="str">
        <f ca="1">+WORLDCUP!BD58</f>
        <v>South Africa</v>
      </c>
      <c r="H429" s="9" t="str">
        <f ca="1">+WORLDCUP!BD61</f>
        <v>United States</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Algeria</v>
      </c>
      <c r="E430" s="9" t="str">
        <f ca="1">+WORLDCUP!BD59</f>
        <v>Canada</v>
      </c>
      <c r="F430" s="9" t="str">
        <f ca="1">+WORLDCUP!BD60</f>
        <v>Scotland</v>
      </c>
      <c r="G430" s="9" t="str">
        <f ca="1">+WORLDCUP!BD58</f>
        <v>South Africa</v>
      </c>
      <c r="H430" s="9" t="str">
        <f ca="1">+WORLDCUP!BD61</f>
        <v>United States</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Algeria</v>
      </c>
      <c r="E431" s="9" t="str">
        <f ca="1">+WORLDCUP!BD59</f>
        <v>Canada</v>
      </c>
      <c r="F431" s="9" t="str">
        <f ca="1">+WORLDCUP!BD60</f>
        <v>Scotland</v>
      </c>
      <c r="G431" s="9" t="str">
        <f ca="1">+WORLDCUP!BD58</f>
        <v>South Africa</v>
      </c>
      <c r="H431" s="9" t="str">
        <f ca="1">+WORLDCUP!BD61</f>
        <v>United States</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Canada</v>
      </c>
      <c r="F432" s="9" t="str">
        <f ca="1">+WORLDCUP!BD61</f>
        <v>United States</v>
      </c>
      <c r="G432" s="9" t="str">
        <f ca="1">+WORLDCUP!BD58</f>
        <v>South Africa</v>
      </c>
      <c r="H432" s="9" t="str">
        <f ca="1">+WORLDCUP!BD64</f>
        <v>Iran</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Canada</v>
      </c>
      <c r="F433" s="9" t="str">
        <f ca="1">+WORLDCUP!BD60</f>
        <v>Scotland</v>
      </c>
      <c r="G433" s="9" t="str">
        <f ca="1">+WORLDCUP!BD58</f>
        <v>South Africa</v>
      </c>
      <c r="H433" s="9" t="str">
        <f ca="1">+WORLDCUP!BD61</f>
        <v>United States</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Canada</v>
      </c>
      <c r="F434" s="9" t="str">
        <f ca="1">+WORLDCUP!BD61</f>
        <v>United States</v>
      </c>
      <c r="G434" s="9" t="str">
        <f ca="1">+WORLDCUP!BD58</f>
        <v>South Africa</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Canada</v>
      </c>
      <c r="F435" s="9" t="str">
        <f ca="1">+WORLDCUP!BD61</f>
        <v>United States</v>
      </c>
      <c r="G435" s="9" t="str">
        <f ca="1">+WORLDCUP!BD58</f>
        <v>South Africa</v>
      </c>
      <c r="H435" s="9" t="str">
        <f ca="1">+WORLDCUP!BD64</f>
        <v>Iran</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Iran</v>
      </c>
      <c r="E436" s="9" t="str">
        <f ca="1">+WORLDCUP!BD59</f>
        <v>Canada</v>
      </c>
      <c r="F436" s="9" t="str">
        <f ca="1">+WORLDCUP!BD60</f>
        <v>Scotland</v>
      </c>
      <c r="G436" s="9" t="str">
        <f ca="1">+WORLDCUP!BD58</f>
        <v>South Africa</v>
      </c>
      <c r="H436" s="9" t="str">
        <f ca="1">+WORLDCUP!BD61</f>
        <v>United States</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Iran</v>
      </c>
      <c r="E437" s="9" t="str">
        <f ca="1">+WORLDCUP!BD59</f>
        <v>Canada</v>
      </c>
      <c r="F437" s="9" t="str">
        <f ca="1">+WORLDCUP!BD60</f>
        <v>Scotland</v>
      </c>
      <c r="G437" s="9" t="str">
        <f ca="1">+WORLDCUP!BD58</f>
        <v>South Africa</v>
      </c>
      <c r="H437" s="9" t="str">
        <f ca="1">+WORLDCUP!BD61</f>
        <v>United States</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Iran</v>
      </c>
      <c r="E438" s="9" t="str">
        <f ca="1">+WORLDCUP!BD59</f>
        <v>Canada</v>
      </c>
      <c r="F438" s="9" t="str">
        <f ca="1">+WORLDCUP!BD60</f>
        <v>Scotland</v>
      </c>
      <c r="G438" s="9" t="str">
        <f ca="1">+WORLDCUP!BD58</f>
        <v>South Africa</v>
      </c>
      <c r="H438" s="9" t="str">
        <f ca="1">+WORLDCUP!BD61</f>
        <v>United States</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Iran</v>
      </c>
      <c r="E439" s="9" t="str">
        <f ca="1">+WORLDCUP!BD59</f>
        <v>Canada</v>
      </c>
      <c r="F439" s="9" t="str">
        <f ca="1">+WORLDCUP!BD60</f>
        <v>Scotland</v>
      </c>
      <c r="G439" s="9" t="str">
        <f ca="1">+WORLDCUP!BD58</f>
        <v>South Africa</v>
      </c>
      <c r="H439" s="9" t="str">
        <f ca="1">+WORLDCUP!BD61</f>
        <v>United States</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Iran</v>
      </c>
      <c r="E440" s="9" t="str">
        <f ca="1">+WORLDCUP!BD59</f>
        <v>Canada</v>
      </c>
      <c r="F440" s="9" t="str">
        <f ca="1">+WORLDCUP!BD60</f>
        <v>Scotland</v>
      </c>
      <c r="G440" s="9" t="str">
        <f ca="1">+WORLDCUP!BD58</f>
        <v>South Africa</v>
      </c>
      <c r="H440" s="9" t="str">
        <f ca="1">+WORLDCUP!BD61</f>
        <v>United States</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Iran</v>
      </c>
      <c r="E441" s="9" t="str">
        <f ca="1">+WORLDCUP!BD59</f>
        <v>Canada</v>
      </c>
      <c r="F441" s="9" t="str">
        <f ca="1">+WORLDCUP!BD60</f>
        <v>Scotland</v>
      </c>
      <c r="G441" s="9" t="str">
        <f ca="1">+WORLDCUP!BD58</f>
        <v>South Africa</v>
      </c>
      <c r="H441" s="9" t="str">
        <f ca="1">+WORLDCUP!BD61</f>
        <v>United States</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Canada</v>
      </c>
      <c r="F442" s="9" t="str">
        <f ca="1">+WORLDCUP!BD61</f>
        <v>United States</v>
      </c>
      <c r="G442" s="9" t="str">
        <f ca="1">+WORLDCUP!BD58</f>
        <v>South Africa</v>
      </c>
      <c r="H442" s="9" t="str">
        <f ca="1">+WORLDCUP!BD63</f>
        <v>Tunisia</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Canada</v>
      </c>
      <c r="F443" s="9" t="str">
        <f ca="1">+WORLDCUP!BD61</f>
        <v>United States</v>
      </c>
      <c r="G443" s="9" t="str">
        <f ca="1">+WORLDCUP!BD58</f>
        <v>South Africa</v>
      </c>
      <c r="H443" s="9" t="str">
        <f ca="1">+WORLDCUP!BD63</f>
        <v>Tunisia</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Canada</v>
      </c>
      <c r="F444" s="9" t="str">
        <f ca="1">+WORLDCUP!BD61</f>
        <v>United States</v>
      </c>
      <c r="G444" s="9" t="str">
        <f ca="1">+WORLDCUP!BD58</f>
        <v>South Africa</v>
      </c>
      <c r="H444" s="9" t="str">
        <f ca="1">+WORLDCUP!BD63</f>
        <v>Tunisia</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Canada</v>
      </c>
      <c r="F445" s="9" t="str">
        <f ca="1">+WORLDCUP!BD61</f>
        <v>United States</v>
      </c>
      <c r="G445" s="9" t="str">
        <f ca="1">+WORLDCUP!BD58</f>
        <v>South Africa</v>
      </c>
      <c r="H445" s="9" t="str">
        <f ca="1">+WORLDCUP!BD63</f>
        <v>Tunisia</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Tunisia</v>
      </c>
      <c r="E446" s="9" t="str">
        <f ca="1">+WORLDCUP!BD59</f>
        <v>Canada</v>
      </c>
      <c r="F446" s="9" t="str">
        <f ca="1">+WORLDCUP!BD60</f>
        <v>Scotland</v>
      </c>
      <c r="G446" s="9" t="str">
        <f ca="1">+WORLDCUP!BD58</f>
        <v>South Africa</v>
      </c>
      <c r="H446" s="9" t="str">
        <f ca="1">+WORLDCUP!BD61</f>
        <v>United States</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Canada</v>
      </c>
      <c r="F447" s="9" t="str">
        <f ca="1">+WORLDCUP!BD61</f>
        <v>United States</v>
      </c>
      <c r="G447" s="9" t="str">
        <f ca="1">+WORLDCUP!BD58</f>
        <v>South Africa</v>
      </c>
      <c r="H447" s="9" t="str">
        <f ca="1">+WORLDCUP!BD63</f>
        <v>Tunisia</v>
      </c>
      <c r="I447" s="9" t="str">
        <f ca="1">+WORLDCUP!BD69</f>
        <v>Ghana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Algeria</v>
      </c>
      <c r="E448" s="9" t="str">
        <f ca="1">+WORLDCUP!BD59</f>
        <v>Canada</v>
      </c>
      <c r="F448" s="9" t="str">
        <f ca="1">+WORLDCUP!BD60</f>
        <v>Scotland</v>
      </c>
      <c r="G448" s="9" t="str">
        <f ca="1">+WORLDCUP!BD58</f>
        <v>South Africa</v>
      </c>
      <c r="H448" s="9" t="str">
        <f ca="1">+WORLDCUP!BD63</f>
        <v>Tunisia</v>
      </c>
      <c r="I448" s="9" t="str">
        <f ca="1">+WORLDCUP!BD61</f>
        <v>United States</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Tunisia</v>
      </c>
      <c r="E449" s="9" t="str">
        <f ca="1">+WORLDCUP!BD59</f>
        <v>Canada</v>
      </c>
      <c r="F449" s="9" t="str">
        <f ca="1">+WORLDCUP!BD60</f>
        <v>Scotland</v>
      </c>
      <c r="G449" s="9" t="str">
        <f ca="1">+WORLDCUP!BD58</f>
        <v>South Africa</v>
      </c>
      <c r="H449" s="9" t="str">
        <f ca="1">+WORLDCUP!BD61</f>
        <v>United States</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Tunisia</v>
      </c>
      <c r="E450" s="9" t="str">
        <f ca="1">+WORLDCUP!BD59</f>
        <v>Canada</v>
      </c>
      <c r="F450" s="9" t="str">
        <f ca="1">+WORLDCUP!BD60</f>
        <v>Scotland</v>
      </c>
      <c r="G450" s="9" t="str">
        <f ca="1">+WORLDCUP!BD58</f>
        <v>South Africa</v>
      </c>
      <c r="H450" s="9" t="str">
        <f ca="1">+WORLDCUP!BD61</f>
        <v>United States</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Algeria</v>
      </c>
      <c r="E451" s="9" t="str">
        <f ca="1">+WORLDCUP!BD59</f>
        <v>Canada</v>
      </c>
      <c r="F451" s="9" t="str">
        <f ca="1">+WORLDCUP!BD60</f>
        <v>Scotland</v>
      </c>
      <c r="G451" s="9" t="str">
        <f ca="1">+WORLDCUP!BD58</f>
        <v>South Africa</v>
      </c>
      <c r="H451" s="9" t="str">
        <f ca="1">+WORLDCUP!BD63</f>
        <v>Tunisia</v>
      </c>
      <c r="I451" s="9" t="str">
        <f ca="1">+WORLDCUP!BD61</f>
        <v>United States</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Canada</v>
      </c>
      <c r="F452" s="9" t="str">
        <f ca="1">+WORLDCUP!BD61</f>
        <v>United States</v>
      </c>
      <c r="G452" s="9" t="str">
        <f ca="1">+WORLDCUP!BD58</f>
        <v>South Africa</v>
      </c>
      <c r="H452" s="9" t="str">
        <f ca="1">+WORLDCUP!BD63</f>
        <v>Tunisia</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Canada</v>
      </c>
      <c r="F453" s="9" t="str">
        <f ca="1">+WORLDCUP!BD61</f>
        <v>United States</v>
      </c>
      <c r="G453" s="9" t="str">
        <f ca="1">+WORLDCUP!BD58</f>
        <v>South Africa</v>
      </c>
      <c r="H453" s="9" t="str">
        <f ca="1">+WORLDCUP!BD63</f>
        <v>Tunisia</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Canada</v>
      </c>
      <c r="F454" s="9" t="str">
        <f ca="1">+WORLDCUP!BD61</f>
        <v>United States</v>
      </c>
      <c r="G454" s="9" t="str">
        <f ca="1">+WORLDCUP!BD58</f>
        <v>South Africa</v>
      </c>
      <c r="H454" s="9" t="str">
        <f ca="1">+WORLDCUP!BD63</f>
        <v>Tunisia</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Canada</v>
      </c>
      <c r="F455" s="9" t="str">
        <f ca="1">+WORLDCUP!BD61</f>
        <v>United States</v>
      </c>
      <c r="G455" s="9" t="str">
        <f ca="1">+WORLDCUP!BD58</f>
        <v>South Africa</v>
      </c>
      <c r="H455" s="9" t="str">
        <f ca="1">+WORLDCUP!BD63</f>
        <v>Tunisia</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Canada</v>
      </c>
      <c r="F456" s="9" t="str">
        <f ca="1">+WORLDCUP!BD61</f>
        <v>United States</v>
      </c>
      <c r="G456" s="9" t="str">
        <f ca="1">+WORLDCUP!BD58</f>
        <v>South Africa</v>
      </c>
      <c r="H456" s="9" t="str">
        <f ca="1">+WORLDCUP!BD63</f>
        <v>Tunisia</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Canada</v>
      </c>
      <c r="F457" s="9" t="str">
        <f ca="1">+WORLDCUP!BD61</f>
        <v>United States</v>
      </c>
      <c r="G457" s="9" t="str">
        <f ca="1">+WORLDCUP!BD58</f>
        <v>South Africa</v>
      </c>
      <c r="H457" s="9" t="str">
        <f ca="1">+WORLDCUP!BD63</f>
        <v>Tunisia</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Canada</v>
      </c>
      <c r="F458" s="9" t="str">
        <f ca="1">+WORLDCUP!BD61</f>
        <v>United States</v>
      </c>
      <c r="G458" s="9" t="str">
        <f ca="1">+WORLDCUP!BD58</f>
        <v>South Africa</v>
      </c>
      <c r="H458" s="9" t="str">
        <f ca="1">+WORLDCUP!BD63</f>
        <v>Tunisia</v>
      </c>
      <c r="I458" s="9" t="str">
        <f ca="1">+WORLDCUP!BD69</f>
        <v>Ghana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Iran</v>
      </c>
      <c r="E459" s="9" t="str">
        <f ca="1">+WORLDCUP!BD59</f>
        <v>Canada</v>
      </c>
      <c r="F459" s="9" t="str">
        <f ca="1">+WORLDCUP!BD60</f>
        <v>Scotland</v>
      </c>
      <c r="G459" s="9" t="str">
        <f ca="1">+WORLDCUP!BD58</f>
        <v>South Africa</v>
      </c>
      <c r="H459" s="9" t="str">
        <f ca="1">+WORLDCUP!BD63</f>
        <v>Tunisia</v>
      </c>
      <c r="I459" s="9" t="str">
        <f ca="1">+WORLDCUP!BD61</f>
        <v>United States</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Iran</v>
      </c>
      <c r="E460" s="9" t="str">
        <f ca="1">+WORLDCUP!BD59</f>
        <v>Canada</v>
      </c>
      <c r="F460" s="9" t="str">
        <f ca="1">+WORLDCUP!BD60</f>
        <v>Scotland</v>
      </c>
      <c r="G460" s="9" t="str">
        <f ca="1">+WORLDCUP!BD58</f>
        <v>South Africa</v>
      </c>
      <c r="H460" s="9" t="str">
        <f ca="1">+WORLDCUP!BD63</f>
        <v>Tunisia</v>
      </c>
      <c r="I460" s="9" t="str">
        <f ca="1">+WORLDCUP!BD61</f>
        <v>United States</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Iran</v>
      </c>
      <c r="E461" s="9" t="str">
        <f ca="1">+WORLDCUP!BD59</f>
        <v>Canada</v>
      </c>
      <c r="F461" s="9" t="str">
        <f ca="1">+WORLDCUP!BD60</f>
        <v>Scotland</v>
      </c>
      <c r="G461" s="9" t="str">
        <f ca="1">+WORLDCUP!BD58</f>
        <v>South Africa</v>
      </c>
      <c r="H461" s="9" t="str">
        <f ca="1">+WORLDCUP!BD63</f>
        <v>Tunisia</v>
      </c>
      <c r="I461" s="9" t="str">
        <f ca="1">+WORLDCUP!BD61</f>
        <v>United States</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Canada</v>
      </c>
      <c r="F462" s="9" t="str">
        <f ca="1">+WORLDCUP!BD60</f>
        <v>Scotland</v>
      </c>
      <c r="G462" s="9" t="str">
        <f ca="1">+WORLDCUP!BD58</f>
        <v>South Africa</v>
      </c>
      <c r="H462" s="9" t="str">
        <f ca="1">+WORLDCUP!BD61</f>
        <v>United States</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Senegal</v>
      </c>
      <c r="E463" s="9" t="str">
        <f ca="1">+WORLDCUP!BD59</f>
        <v>Canada</v>
      </c>
      <c r="F463" s="9" t="str">
        <f ca="1">+WORLDCUP!BD60</f>
        <v>Scotland</v>
      </c>
      <c r="G463" s="9" t="str">
        <f ca="1">+WORLDCUP!BD58</f>
        <v>South Africa</v>
      </c>
      <c r="H463" s="9" t="str">
        <f ca="1">+WORLDCUP!BD61</f>
        <v>United States</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Canada</v>
      </c>
      <c r="F464" s="9" t="str">
        <f ca="1">+WORLDCUP!BD60</f>
        <v>Scotland</v>
      </c>
      <c r="G464" s="9" t="str">
        <f ca="1">+WORLDCUP!BD58</f>
        <v>South Africa</v>
      </c>
      <c r="H464" s="9" t="str">
        <f ca="1">+WORLDCUP!BD61</f>
        <v>United States</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Canada</v>
      </c>
      <c r="F465" s="9" t="str">
        <f ca="1">+WORLDCUP!BD60</f>
        <v>Scotland</v>
      </c>
      <c r="G465" s="9" t="str">
        <f ca="1">+WORLDCUP!BD58</f>
        <v>South Africa</v>
      </c>
      <c r="H465" s="9" t="str">
        <f ca="1">+WORLDCUP!BD61</f>
        <v>United States</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Ivory Coast</v>
      </c>
      <c r="E466" s="9" t="str">
        <f ca="1">+WORLDCUP!BD59</f>
        <v>Canada</v>
      </c>
      <c r="F466" s="9" t="str">
        <f ca="1">+WORLDCUP!BD60</f>
        <v>Scotland</v>
      </c>
      <c r="G466" s="9" t="str">
        <f ca="1">+WORLDCUP!BD58</f>
        <v>South Africa</v>
      </c>
      <c r="H466" s="9" t="str">
        <f ca="1">+WORLDCUP!BD61</f>
        <v>United States</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Algeria</v>
      </c>
      <c r="E467" s="9" t="str">
        <f ca="1">+WORLDCUP!BD59</f>
        <v>Canada</v>
      </c>
      <c r="F467" s="9" t="str">
        <f ca="1">+WORLDCUP!BD60</f>
        <v>Scotland</v>
      </c>
      <c r="G467" s="9" t="str">
        <f ca="1">+WORLDCUP!BD58</f>
        <v>South Africa</v>
      </c>
      <c r="H467" s="9" t="str">
        <f ca="1">+WORLDCUP!BD61</f>
        <v>United States</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Algeria</v>
      </c>
      <c r="E468" s="9" t="str">
        <f ca="1">+WORLDCUP!BD59</f>
        <v>Canada</v>
      </c>
      <c r="F468" s="9" t="str">
        <f ca="1">+WORLDCUP!BD60</f>
        <v>Scotland</v>
      </c>
      <c r="G468" s="9" t="str">
        <f ca="1">+WORLDCUP!BD58</f>
        <v>South Africa</v>
      </c>
      <c r="H468" s="9" t="str">
        <f ca="1">+WORLDCUP!BD61</f>
        <v>United States</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Ivory Coast</v>
      </c>
      <c r="E469" s="9" t="str">
        <f ca="1">+WORLDCUP!BD59</f>
        <v>Canada</v>
      </c>
      <c r="F469" s="9" t="str">
        <f ca="1">+WORLDCUP!BD60</f>
        <v>Scotland</v>
      </c>
      <c r="G469" s="9" t="str">
        <f ca="1">+WORLDCUP!BD58</f>
        <v>South Africa</v>
      </c>
      <c r="H469" s="9" t="str">
        <f ca="1">+WORLDCUP!BD61</f>
        <v>United States</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Ivory Coast</v>
      </c>
      <c r="E470" s="9" t="str">
        <f ca="1">+WORLDCUP!BD59</f>
        <v>Canada</v>
      </c>
      <c r="F470" s="9" t="str">
        <f ca="1">+WORLDCUP!BD60</f>
        <v>Scotland</v>
      </c>
      <c r="G470" s="9" t="str">
        <f ca="1">+WORLDCUP!BD58</f>
        <v>South Africa</v>
      </c>
      <c r="H470" s="9" t="str">
        <f ca="1">+WORLDCUP!BD61</f>
        <v>United States</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Algeria</v>
      </c>
      <c r="E471" s="9" t="str">
        <f ca="1">+WORLDCUP!BD59</f>
        <v>Canada</v>
      </c>
      <c r="F471" s="9" t="str">
        <f ca="1">+WORLDCUP!BD60</f>
        <v>Scotland</v>
      </c>
      <c r="G471" s="9" t="str">
        <f ca="1">+WORLDCUP!BD58</f>
        <v>South Africa</v>
      </c>
      <c r="H471" s="9" t="str">
        <f ca="1">+WORLDCUP!BD61</f>
        <v>United States</v>
      </c>
      <c r="I471" s="9" t="str">
        <f ca="1">+WORLDCUP!BD62</f>
        <v>Ivory Coast</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Canada</v>
      </c>
      <c r="F472" s="9" t="str">
        <f ca="1">+WORLDCUP!BD60</f>
        <v>Scotland</v>
      </c>
      <c r="G472" s="9" t="str">
        <f ca="1">+WORLDCUP!BD58</f>
        <v>South Africa</v>
      </c>
      <c r="H472" s="9" t="str">
        <f ca="1">+WORLDCUP!BD61</f>
        <v>United States</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Canada</v>
      </c>
      <c r="F473" s="9" t="str">
        <f ca="1">+WORLDCUP!BD60</f>
        <v>Scotland</v>
      </c>
      <c r="G473" s="9" t="str">
        <f ca="1">+WORLDCUP!BD58</f>
        <v>South Africa</v>
      </c>
      <c r="H473" s="9" t="str">
        <f ca="1">+WORLDCUP!BD61</f>
        <v>United States</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Canada</v>
      </c>
      <c r="F474" s="9" t="str">
        <f ca="1">+WORLDCUP!BD60</f>
        <v>Scotland</v>
      </c>
      <c r="G474" s="9" t="str">
        <f ca="1">+WORLDCUP!BD58</f>
        <v>South Africa</v>
      </c>
      <c r="H474" s="9" t="str">
        <f ca="1">+WORLDCUP!BD61</f>
        <v>United States</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Canada</v>
      </c>
      <c r="F475" s="9" t="str">
        <f ca="1">+WORLDCUP!BD60</f>
        <v>Scotland</v>
      </c>
      <c r="G475" s="9" t="str">
        <f ca="1">+WORLDCUP!BD58</f>
        <v>South Africa</v>
      </c>
      <c r="H475" s="9" t="str">
        <f ca="1">+WORLDCUP!BD61</f>
        <v>United States</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Canada</v>
      </c>
      <c r="F476" s="9" t="str">
        <f ca="1">+WORLDCUP!BD60</f>
        <v>Scotland</v>
      </c>
      <c r="G476" s="9" t="str">
        <f ca="1">+WORLDCUP!BD58</f>
        <v>South Africa</v>
      </c>
      <c r="H476" s="9" t="str">
        <f ca="1">+WORLDCUP!BD61</f>
        <v>United States</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Canada</v>
      </c>
      <c r="F477" s="9" t="str">
        <f ca="1">+WORLDCUP!BD60</f>
        <v>Scotland</v>
      </c>
      <c r="G477" s="9" t="str">
        <f ca="1">+WORLDCUP!BD58</f>
        <v>South Africa</v>
      </c>
      <c r="H477" s="9" t="str">
        <f ca="1">+WORLDCUP!BD61</f>
        <v>United States</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Iran</v>
      </c>
      <c r="E478" s="9" t="str">
        <f ca="1">+WORLDCUP!BD59</f>
        <v>Canada</v>
      </c>
      <c r="F478" s="9" t="str">
        <f ca="1">+WORLDCUP!BD60</f>
        <v>Scotland</v>
      </c>
      <c r="G478" s="9" t="str">
        <f ca="1">+WORLDCUP!BD58</f>
        <v>South Africa</v>
      </c>
      <c r="H478" s="9" t="str">
        <f ca="1">+WORLDCUP!BD61</f>
        <v>United States</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Iran</v>
      </c>
      <c r="E479" s="9" t="str">
        <f ca="1">+WORLDCUP!BD59</f>
        <v>Canada</v>
      </c>
      <c r="F479" s="9" t="str">
        <f ca="1">+WORLDCUP!BD60</f>
        <v>Scotland</v>
      </c>
      <c r="G479" s="9" t="str">
        <f ca="1">+WORLDCUP!BD58</f>
        <v>South Africa</v>
      </c>
      <c r="H479" s="9" t="str">
        <f ca="1">+WORLDCUP!BD61</f>
        <v>United States</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Iran</v>
      </c>
      <c r="E480" s="9" t="str">
        <f ca="1">+WORLDCUP!BD59</f>
        <v>Canada</v>
      </c>
      <c r="F480" s="9" t="str">
        <f ca="1">+WORLDCUP!BD60</f>
        <v>Scotland</v>
      </c>
      <c r="G480" s="9" t="str">
        <f ca="1">+WORLDCUP!BD58</f>
        <v>South Africa</v>
      </c>
      <c r="H480" s="9" t="str">
        <f ca="1">+WORLDCUP!BD61</f>
        <v>United States</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Iran</v>
      </c>
      <c r="E481" s="9" t="str">
        <f ca="1">+WORLDCUP!BD59</f>
        <v>Canada</v>
      </c>
      <c r="F481" s="9" t="str">
        <f ca="1">+WORLDCUP!BD60</f>
        <v>Scotland</v>
      </c>
      <c r="G481" s="9" t="str">
        <f ca="1">+WORLDCUP!BD58</f>
        <v>South Africa</v>
      </c>
      <c r="H481" s="9" t="str">
        <f ca="1">+WORLDCUP!BD61</f>
        <v>United States</v>
      </c>
      <c r="I481" s="9" t="str">
        <f ca="1">+WORLDCUP!BD62</f>
        <v>Ivory Coast</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Canada</v>
      </c>
      <c r="F482" s="9" t="str">
        <f ca="1">+WORLDCUP!BD61</f>
        <v>United States</v>
      </c>
      <c r="G482" s="9" t="str">
        <f ca="1">+WORLDCUP!BD58</f>
        <v>South Africa</v>
      </c>
      <c r="H482" s="9" t="str">
        <f ca="1">+WORLDCUP!BD63</f>
        <v>Tunisia</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Canada</v>
      </c>
      <c r="F483" s="9" t="str">
        <f ca="1">+WORLDCUP!BD61</f>
        <v>United States</v>
      </c>
      <c r="G483" s="9" t="str">
        <f ca="1">+WORLDCUP!BD58</f>
        <v>South Africa</v>
      </c>
      <c r="H483" s="9" t="str">
        <f ca="1">+WORLDCUP!BD63</f>
        <v>Tunisia</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Canada</v>
      </c>
      <c r="F484" s="9" t="str">
        <f ca="1">+WORLDCUP!BD61</f>
        <v>United States</v>
      </c>
      <c r="G484" s="9" t="str">
        <f ca="1">+WORLDCUP!BD58</f>
        <v>South Africa</v>
      </c>
      <c r="H484" s="9" t="str">
        <f ca="1">+WORLDCUP!BD63</f>
        <v>Tunisia</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Canada</v>
      </c>
      <c r="F485" s="9" t="str">
        <f ca="1">+WORLDCUP!BD61</f>
        <v>United States</v>
      </c>
      <c r="G485" s="9" t="str">
        <f ca="1">+WORLDCUP!BD58</f>
        <v>South Africa</v>
      </c>
      <c r="H485" s="9" t="str">
        <f ca="1">+WORLDCUP!BD63</f>
        <v>Tunisia</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Canada</v>
      </c>
      <c r="F486" s="9" t="str">
        <f ca="1">+WORLDCUP!BD61</f>
        <v>United States</v>
      </c>
      <c r="G486" s="9" t="str">
        <f ca="1">+WORLDCUP!BD58</f>
        <v>South Africa</v>
      </c>
      <c r="H486" s="9" t="str">
        <f ca="1">+WORLDCUP!BD63</f>
        <v>Tunisia</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Canada</v>
      </c>
      <c r="F487" s="9" t="str">
        <f ca="1">+WORLDCUP!BD61</f>
        <v>United States</v>
      </c>
      <c r="G487" s="9" t="str">
        <f ca="1">+WORLDCUP!BD58</f>
        <v>South Africa</v>
      </c>
      <c r="H487" s="9" t="str">
        <f ca="1">+WORLDCUP!BD63</f>
        <v>Tunisia</v>
      </c>
      <c r="I487" s="9" t="str">
        <f ca="1">+WORLDCUP!BD62</f>
        <v>Ivory Coast</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Tunisia</v>
      </c>
      <c r="E488" s="9" t="str">
        <f ca="1">+WORLDCUP!BD59</f>
        <v>Canada</v>
      </c>
      <c r="F488" s="9" t="str">
        <f ca="1">+WORLDCUP!BD60</f>
        <v>Scotland</v>
      </c>
      <c r="G488" s="9" t="str">
        <f ca="1">+WORLDCUP!BD58</f>
        <v>South Africa</v>
      </c>
      <c r="H488" s="9" t="str">
        <f ca="1">+WORLDCUP!BD61</f>
        <v>United States</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Ivory Coast</v>
      </c>
      <c r="E489" s="9" t="str">
        <f ca="1">+WORLDCUP!BD59</f>
        <v>Canada</v>
      </c>
      <c r="F489" s="9" t="str">
        <f ca="1">+WORLDCUP!BD60</f>
        <v>Scotland</v>
      </c>
      <c r="G489" s="9" t="str">
        <f ca="1">+WORLDCUP!BD58</f>
        <v>South Africa</v>
      </c>
      <c r="H489" s="9" t="str">
        <f ca="1">+WORLDCUP!BD63</f>
        <v>Tunisia</v>
      </c>
      <c r="I489" s="9" t="str">
        <f ca="1">+WORLDCUP!BD61</f>
        <v>United States</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Algeria</v>
      </c>
      <c r="E490" s="9" t="str">
        <f ca="1">+WORLDCUP!BD59</f>
        <v>Canada</v>
      </c>
      <c r="F490" s="9" t="str">
        <f ca="1">+WORLDCUP!BD60</f>
        <v>Scotland</v>
      </c>
      <c r="G490" s="9" t="str">
        <f ca="1">+WORLDCUP!BD58</f>
        <v>South Africa</v>
      </c>
      <c r="H490" s="9" t="str">
        <f ca="1">+WORLDCUP!BD63</f>
        <v>Tunisia</v>
      </c>
      <c r="I490" s="9" t="str">
        <f ca="1">+WORLDCUP!BD61</f>
        <v>United States</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Ivory Coast</v>
      </c>
      <c r="E491" s="9" t="str">
        <f ca="1">+WORLDCUP!BD59</f>
        <v>Canada</v>
      </c>
      <c r="F491" s="9" t="str">
        <f ca="1">+WORLDCUP!BD60</f>
        <v>Scotland</v>
      </c>
      <c r="G491" s="9" t="str">
        <f ca="1">+WORLDCUP!BD58</f>
        <v>South Africa</v>
      </c>
      <c r="H491" s="9" t="str">
        <f ca="1">+WORLDCUP!BD63</f>
        <v>Tunisia</v>
      </c>
      <c r="I491" s="9" t="str">
        <f ca="1">+WORLDCUP!BD61</f>
        <v>United States</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Canada</v>
      </c>
      <c r="F492" s="9" t="str">
        <f ca="1">+WORLDCUP!BD61</f>
        <v>United States</v>
      </c>
      <c r="G492" s="9" t="str">
        <f ca="1">+WORLDCUP!BD58</f>
        <v>South Africa</v>
      </c>
      <c r="H492" s="9" t="str">
        <f ca="1">+WORLDCUP!BD63</f>
        <v>Tunisia</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Canada</v>
      </c>
      <c r="F493" s="9" t="str">
        <f ca="1">+WORLDCUP!BD61</f>
        <v>United States</v>
      </c>
      <c r="G493" s="9" t="str">
        <f ca="1">+WORLDCUP!BD58</f>
        <v>South Africa</v>
      </c>
      <c r="H493" s="9" t="str">
        <f ca="1">+WORLDCUP!BD63</f>
        <v>Tunisia</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Canada</v>
      </c>
      <c r="F494" s="9" t="str">
        <f ca="1">+WORLDCUP!BD61</f>
        <v>United States</v>
      </c>
      <c r="G494" s="9" t="str">
        <f ca="1">+WORLDCUP!BD58</f>
        <v>South Africa</v>
      </c>
      <c r="H494" s="9" t="str">
        <f ca="1">+WORLDCUP!BD63</f>
        <v>Tunisia</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Canada</v>
      </c>
      <c r="F495" s="9" t="str">
        <f ca="1">+WORLDCUP!BD61</f>
        <v>United States</v>
      </c>
      <c r="G495" s="9" t="str">
        <f ca="1">+WORLDCUP!BD58</f>
        <v>South Africa</v>
      </c>
      <c r="H495" s="9" t="str">
        <f ca="1">+WORLDCUP!BD63</f>
        <v>Tunisia</v>
      </c>
      <c r="I495" s="9" t="str">
        <f ca="1">+WORLDCUP!BD62</f>
        <v>Ivory Coast</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Iran</v>
      </c>
      <c r="E496" s="9" t="str">
        <f ca="1">+WORLDCUP!BD59</f>
        <v>Canada</v>
      </c>
      <c r="F496" s="9" t="str">
        <f ca="1">+WORLDCUP!BD60</f>
        <v>Scotland</v>
      </c>
      <c r="G496" s="9" t="str">
        <f ca="1">+WORLDCUP!BD58</f>
        <v>South Africa</v>
      </c>
      <c r="H496" s="9" t="str">
        <f ca="1">+WORLDCUP!BD63</f>
        <v>Tunisia</v>
      </c>
      <c r="I496" s="9" t="str">
        <f ca="1">+WORLDCUP!BD61</f>
        <v>United States</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49">
        <v>#VALUE!</v>
      </c>
      <c r="Y87" s="9">
        <v>3.5</v>
      </c>
      <c r="Z87" s="6"/>
      <c r="AA87" s="6"/>
      <c r="AB87" s="6"/>
    </row>
    <row r="88" spans="12:28">
      <c r="L88" s="3"/>
      <c r="M88" s="3"/>
      <c r="N88" s="3"/>
      <c r="O88" s="6"/>
      <c r="P88" s="6"/>
      <c r="Q88" s="6"/>
      <c r="R88" s="6"/>
      <c r="T88" s="16" t="s">
        <v>1479</v>
      </c>
      <c r="U88" s="9" t="s">
        <v>1464</v>
      </c>
      <c r="V88" s="9" t="s">
        <v>1465</v>
      </c>
      <c r="W88" s="9" t="s">
        <v>1466</v>
      </c>
      <c r="X88" s="584" t="e" vm="50">
        <v>#VALUE!</v>
      </c>
      <c r="Y88" s="9">
        <v>4</v>
      </c>
      <c r="Z88" s="6"/>
      <c r="AA88" s="6"/>
      <c r="AB88" s="6"/>
    </row>
    <row r="89" spans="12:28" ht="15.75">
      <c r="L89" s="3"/>
      <c r="M89" s="3"/>
      <c r="N89" s="3"/>
      <c r="O89" s="6"/>
      <c r="P89" s="6"/>
      <c r="Q89" s="6"/>
      <c r="R89" s="6"/>
      <c r="T89" s="16" t="s">
        <v>1480</v>
      </c>
      <c r="U89" s="9" t="s">
        <v>1467</v>
      </c>
      <c r="V89" s="9" t="s">
        <v>1467</v>
      </c>
      <c r="W89" s="585" t="s">
        <v>1469</v>
      </c>
      <c r="X89" s="584" t="e" vm="51">
        <v>#VALUE!</v>
      </c>
      <c r="Y89" s="9">
        <v>-4</v>
      </c>
      <c r="Z89" s="6"/>
      <c r="AA89" s="6"/>
      <c r="AB89" s="6"/>
    </row>
    <row r="90" spans="12:28" ht="15.75">
      <c r="L90" s="3"/>
      <c r="M90" s="3"/>
      <c r="N90" s="3"/>
      <c r="O90" s="6"/>
      <c r="P90" s="6"/>
      <c r="Q90" s="6"/>
      <c r="R90" s="6"/>
      <c r="T90" s="16" t="s">
        <v>1481</v>
      </c>
      <c r="U90" s="9" t="s">
        <v>1468</v>
      </c>
      <c r="V90" s="9" t="s">
        <v>1471</v>
      </c>
      <c r="W90" s="586" t="s">
        <v>1470</v>
      </c>
      <c r="X90" s="584" t="e" vm="52">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3">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4">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5">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6">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7">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8">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59">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0">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1">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2">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3">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4">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5">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6">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7">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8">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69">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0">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1">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2">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3">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4">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5">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6">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7">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8">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79">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0">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1">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2">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3">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4">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5">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6">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7">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8">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89">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0">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1">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2">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3">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4">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5">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6">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7">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8">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99">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2026-06-03T10:20:22Z</dcterms:modified>
</cp:coreProperties>
</file>