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B5E0DFE3-7346-4524-8796-DF6FC1B81E4F}" xr6:coauthVersionLast="47" xr6:coauthVersionMax="47" xr10:uidLastSave="{00000000-0000-0000-0000-000000000000}"/>
  <bookViews>
    <workbookView xWindow="2892" yWindow="2892" windowWidth="17280" windowHeight="888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l="1"/>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84" i="36"/>
  <c r="B124" i="31" s="1"/>
  <c r="D17" i="36"/>
  <c r="X3" i="3" s="1"/>
  <c r="D187" i="36"/>
  <c r="B127" i="31" s="1"/>
  <c r="D35" i="36"/>
  <c r="W151" i="3" s="1"/>
  <c r="B251" i="31" s="1"/>
  <c r="D8" i="36"/>
  <c r="B3" i="30" s="1"/>
  <c r="D95" i="36"/>
  <c r="L21" i="34" s="1"/>
  <c r="D91" i="36"/>
  <c r="L15" i="34" s="1"/>
  <c r="D94" i="36"/>
  <c r="L20" i="34" s="1"/>
  <c r="D256" i="36"/>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37" i="36"/>
  <c r="W154" i="3" s="1"/>
  <c r="B253" i="31" s="1"/>
  <c r="D171" i="36"/>
  <c r="B111" i="31" s="1"/>
  <c r="D39" i="36"/>
  <c r="W156" i="3" s="1"/>
  <c r="B255" i="31" s="1"/>
  <c r="D259" i="36"/>
  <c r="D70" i="36"/>
  <c r="D89" i="36"/>
  <c r="L13" i="34" s="1"/>
  <c r="D93" i="36"/>
  <c r="D52" i="36"/>
  <c r="AL5" i="3" s="1"/>
  <c r="D60" i="36"/>
  <c r="AT5" i="3" s="1"/>
  <c r="AT45" i="3" s="1"/>
  <c r="D261" i="36"/>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9" i="36"/>
  <c r="D88" i="36"/>
  <c r="L12" i="34" s="1"/>
  <c r="D85" i="36"/>
  <c r="L5" i="34" s="1"/>
  <c r="D10" i="36"/>
  <c r="D30" i="36"/>
  <c r="W136" i="3" s="1"/>
  <c r="D22" i="36"/>
  <c r="AF3" i="3" s="1"/>
  <c r="D56" i="36"/>
  <c r="AP5" i="3" s="1"/>
  <c r="AP53" i="3" s="1"/>
  <c r="AW26" i="45"/>
  <c r="AO14" i="45"/>
  <c r="AK20" i="45"/>
  <c r="AG41" i="45"/>
  <c r="AG23" i="45"/>
  <c r="AG5" i="45"/>
  <c r="AC43" i="45"/>
  <c r="AC34" i="45"/>
  <c r="AC25" i="45"/>
  <c r="AC16" i="45"/>
  <c r="AC7" i="45"/>
  <c r="AB27" i="45"/>
  <c r="AV26" i="45"/>
  <c r="AN14" i="45"/>
  <c r="AJ20" i="45"/>
  <c r="AF41" i="45"/>
  <c r="AF23" i="45"/>
  <c r="AF5" i="45"/>
  <c r="AB43" i="45"/>
  <c r="AB34" i="45"/>
  <c r="AB25" i="45"/>
  <c r="AB16" i="45"/>
  <c r="AB7" i="45"/>
  <c r="AW25" i="45"/>
  <c r="AO13" i="45"/>
  <c r="AK19" i="45"/>
  <c r="AG40" i="45"/>
  <c r="AG22" i="45"/>
  <c r="AG4" i="45"/>
  <c r="AC42" i="45"/>
  <c r="AC33" i="45"/>
  <c r="AC24" i="45"/>
  <c r="AC15" i="45"/>
  <c r="AC6" i="45"/>
  <c r="AB18" i="45"/>
  <c r="AV25" i="45"/>
  <c r="AN13" i="45"/>
  <c r="AJ19" i="45"/>
  <c r="AF40" i="45"/>
  <c r="AF22" i="45"/>
  <c r="AF4" i="45"/>
  <c r="AB42" i="45"/>
  <c r="AB33" i="45"/>
  <c r="AB24" i="45"/>
  <c r="AB15" i="45"/>
  <c r="AB6" i="45"/>
  <c r="AC27" i="45"/>
  <c r="AS32" i="45"/>
  <c r="AK44" i="45"/>
  <c r="AK8" i="45"/>
  <c r="AG35" i="45"/>
  <c r="AG17" i="45"/>
  <c r="AC49" i="45"/>
  <c r="AC40" i="45"/>
  <c r="AC31" i="45"/>
  <c r="AC22" i="45"/>
  <c r="AC13" i="45"/>
  <c r="AC4" i="45"/>
  <c r="AC18" i="45"/>
  <c r="AR32" i="45"/>
  <c r="AJ44" i="45"/>
  <c r="AJ8" i="45"/>
  <c r="AF35" i="45"/>
  <c r="AF17" i="45"/>
  <c r="AB49" i="45"/>
  <c r="AB40" i="45"/>
  <c r="AB31" i="45"/>
  <c r="AB22" i="45"/>
  <c r="AB13" i="45"/>
  <c r="AB4" i="45"/>
  <c r="AS31" i="45"/>
  <c r="AK43" i="45"/>
  <c r="AK7" i="45"/>
  <c r="AG34" i="45"/>
  <c r="AG16" i="45"/>
  <c r="AC48" i="45"/>
  <c r="AC39" i="45"/>
  <c r="AC30" i="45"/>
  <c r="AC21" i="45"/>
  <c r="AC12" i="45"/>
  <c r="AC3" i="45"/>
  <c r="AR31" i="45"/>
  <c r="AJ43" i="45"/>
  <c r="AJ7" i="45"/>
  <c r="AF34" i="45"/>
  <c r="AF16" i="45"/>
  <c r="AB48" i="45"/>
  <c r="AB39" i="45"/>
  <c r="AB30" i="45"/>
  <c r="AB21" i="45"/>
  <c r="AB12" i="45"/>
  <c r="AB3" i="45"/>
  <c r="AC9" i="45"/>
  <c r="AO38" i="45"/>
  <c r="AK32" i="45"/>
  <c r="AG47" i="45"/>
  <c r="AG29" i="45"/>
  <c r="AG11" i="45"/>
  <c r="AC46" i="45"/>
  <c r="AC37" i="45"/>
  <c r="AC28" i="45"/>
  <c r="AC19" i="45"/>
  <c r="AC10" i="45"/>
  <c r="AN38" i="45"/>
  <c r="AJ32" i="45"/>
  <c r="AF47" i="45"/>
  <c r="AF29" i="45"/>
  <c r="AF11" i="45"/>
  <c r="AB46" i="45"/>
  <c r="AB37" i="45"/>
  <c r="AB28" i="45"/>
  <c r="AB19" i="45"/>
  <c r="AB10" i="45"/>
  <c r="AO37" i="45"/>
  <c r="AK31" i="45"/>
  <c r="AG46" i="45"/>
  <c r="AG28" i="45"/>
  <c r="AG10" i="45"/>
  <c r="AC45" i="45"/>
  <c r="AC36" i="45"/>
  <c r="AN37" i="45"/>
  <c r="AJ31" i="45"/>
  <c r="AF46" i="45"/>
  <c r="AF28" i="45"/>
  <c r="AF10" i="45"/>
  <c r="AB45" i="45"/>
  <c r="AB36" i="45"/>
  <c r="AB9" i="45"/>
  <c r="E16" i="30"/>
  <c r="D34" i="36"/>
  <c r="W150" i="3" s="1"/>
  <c r="B250" i="31" s="1"/>
  <c r="D54" i="36"/>
  <c r="AN5" i="3" s="1"/>
  <c r="AN4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1"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W1" i="3"/>
  <c r="AJ29" i="3"/>
  <c r="AJ21" i="3"/>
  <c r="AJ45" i="3"/>
  <c r="D72" i="36"/>
  <c r="AY3" i="3" s="1"/>
  <c r="D273" i="36"/>
  <c r="EU6144" i="34"/>
  <c r="G227" i="36" s="1"/>
  <c r="D227" i="36" s="1"/>
  <c r="K27" i="6" s="1"/>
  <c r="E17" i="30"/>
  <c r="AC19" i="3"/>
  <c r="AC83" i="3"/>
  <c r="AC91" i="3"/>
  <c r="AC75" i="3"/>
  <c r="AC35" i="3"/>
  <c r="AC142" i="3"/>
  <c r="AC130" i="3"/>
  <c r="AC27" i="3"/>
  <c r="AC119" i="3"/>
  <c r="AC67" i="3"/>
  <c r="AC59" i="3"/>
  <c r="AA162" i="3"/>
  <c r="D258" i="36"/>
  <c r="AT53" i="3"/>
  <c r="B34" i="34"/>
  <c r="AT85" i="3"/>
  <c r="AL1" i="3"/>
  <c r="D20" i="36"/>
  <c r="AA3" i="3" s="1"/>
  <c r="AA137" i="3" s="1"/>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D257" i="36"/>
  <c r="D58" i="36"/>
  <c r="AR5" i="3" s="1"/>
  <c r="D224" i="36"/>
  <c r="AB25" i="32" s="1"/>
  <c r="D220" i="36"/>
  <c r="B13" i="6" s="1"/>
  <c r="A24" i="3" s="1"/>
  <c r="D216" i="36"/>
  <c r="AB17" i="32" s="1"/>
  <c r="D212" i="36"/>
  <c r="K12" i="6" s="1"/>
  <c r="D208" i="36"/>
  <c r="AB9" i="32" s="1"/>
  <c r="D204" i="36"/>
  <c r="B39" i="6" s="1"/>
  <c r="A78" i="3" s="1"/>
  <c r="AY79" i="3" s="1"/>
  <c r="AM21"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T93" i="3"/>
  <c r="X51" i="3"/>
  <c r="AL61" i="3"/>
  <c r="AY61" i="3" s="1"/>
  <c r="X91" i="3"/>
  <c r="BE5" i="3"/>
  <c r="BE57" i="3" s="1"/>
  <c r="AM69" i="3"/>
  <c r="AM37" i="3"/>
  <c r="X146" i="3"/>
  <c r="X75" i="3"/>
  <c r="X119" i="3"/>
  <c r="X142" i="3"/>
  <c r="X11" i="3"/>
  <c r="X27" i="3" s="1"/>
  <c r="X43" i="3" s="1"/>
  <c r="X100" i="3"/>
  <c r="X137" i="3"/>
  <c r="X83" i="3"/>
  <c r="X19" i="3"/>
  <c r="X35" i="3" s="1"/>
  <c r="AJ101" i="3"/>
  <c r="AJ69" i="3"/>
  <c r="AJ93" i="3"/>
  <c r="AJ61" i="3"/>
  <c r="AJ13" i="3"/>
  <c r="AJ85" i="3"/>
  <c r="Z46" i="3"/>
  <c r="Z14" i="3"/>
  <c r="AJ77" i="3"/>
  <c r="AJ53" i="3"/>
  <c r="AJ37" i="3"/>
  <c r="B227" i="31" l="1"/>
  <c r="AZ69" i="3"/>
  <c r="Z64" i="3"/>
  <c r="Z81" i="3"/>
  <c r="Z96" i="3"/>
  <c r="Z17" i="3"/>
  <c r="Z80" i="3"/>
  <c r="Z56" i="3"/>
  <c r="Z33" i="3"/>
  <c r="C253" i="31"/>
  <c r="C257" i="31"/>
  <c r="BF5" i="3"/>
  <c r="BF57" i="3" s="1"/>
  <c r="AN13" i="3"/>
  <c r="AN21" i="3"/>
  <c r="Y119" i="3"/>
  <c r="Y100" i="3"/>
  <c r="Y142" i="3"/>
  <c r="AO29" i="3"/>
  <c r="Z28" i="3"/>
  <c r="Z61" i="3"/>
  <c r="Z84" i="3"/>
  <c r="Z52" i="3"/>
  <c r="Z20" i="3"/>
  <c r="Z44" i="3"/>
  <c r="Z92" i="3"/>
  <c r="Z9" i="3"/>
  <c r="Z41" i="3"/>
  <c r="AN85" i="3"/>
  <c r="AN53" i="3"/>
  <c r="C258" i="31"/>
  <c r="Z93" i="3"/>
  <c r="B3" i="31"/>
  <c r="Z77" i="3"/>
  <c r="K3" i="45"/>
  <c r="K11" i="45" s="1"/>
  <c r="K19" i="45" s="1"/>
  <c r="K27" i="45" s="1"/>
  <c r="K35" i="45" s="1"/>
  <c r="K43" i="45" s="1"/>
  <c r="W3" i="45" s="1"/>
  <c r="W11" i="45" s="1"/>
  <c r="W19" i="45" s="1"/>
  <c r="W27" i="45" s="1"/>
  <c r="W35" i="45" s="1"/>
  <c r="W43" i="45" s="1"/>
  <c r="AN29" i="3"/>
  <c r="AS45" i="3"/>
  <c r="AZ13" i="3"/>
  <c r="Z36" i="3"/>
  <c r="Z85" i="3"/>
  <c r="AN93" i="3"/>
  <c r="AS53" i="3"/>
  <c r="Z12" i="3"/>
  <c r="Z45" i="3"/>
  <c r="Z97" i="3"/>
  <c r="AP21" i="3"/>
  <c r="AD51" i="3"/>
  <c r="BK5" i="3"/>
  <c r="BK57" i="3" s="1"/>
  <c r="Z76" i="3"/>
  <c r="Z53" i="3"/>
  <c r="Z16" i="3"/>
  <c r="AT77" i="3"/>
  <c r="AF137" i="3"/>
  <c r="AF19" i="3"/>
  <c r="AF35" i="3" s="1"/>
  <c r="Z95" i="3"/>
  <c r="Z22" i="3"/>
  <c r="Z87" i="3"/>
  <c r="Z23" i="3"/>
  <c r="Z94" i="3"/>
  <c r="Z78" i="3"/>
  <c r="Z71" i="3"/>
  <c r="Z47" i="3"/>
  <c r="Z54" i="3"/>
  <c r="Z75" i="3"/>
  <c r="Z51" i="3"/>
  <c r="Z67" i="3"/>
  <c r="AT37" i="3"/>
  <c r="Y11" i="3"/>
  <c r="Y27" i="3" s="1"/>
  <c r="Y43" i="3" s="1"/>
  <c r="Z91" i="3"/>
  <c r="Z30" i="3"/>
  <c r="Y130" i="3"/>
  <c r="AT29" i="3"/>
  <c r="Z62" i="3"/>
  <c r="AN101" i="3"/>
  <c r="AN61" i="3"/>
  <c r="AN77" i="3"/>
  <c r="AN37" i="3"/>
  <c r="Y137" i="3"/>
  <c r="AN69" i="3"/>
  <c r="Y83" i="3"/>
  <c r="Z11" i="3"/>
  <c r="Z27" i="3" s="1"/>
  <c r="Z43" i="3" s="1"/>
  <c r="Z7" i="3"/>
  <c r="AD11" i="3"/>
  <c r="AD119" i="3"/>
  <c r="AD75" i="3"/>
  <c r="AD83" i="3"/>
  <c r="AD142" i="3"/>
  <c r="BH5" i="3"/>
  <c r="BH57" i="3" s="1"/>
  <c r="AO93" i="3"/>
  <c r="AP29" i="3"/>
  <c r="AO69" i="3"/>
  <c r="AO53"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AS93" i="3"/>
  <c r="AS101" i="3"/>
  <c r="AO101" i="3"/>
  <c r="AO85"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P45" i="3"/>
  <c r="AO45" i="3"/>
  <c r="AO37" i="3"/>
  <c r="BG5" i="3"/>
  <c r="BG57" i="3" s="1"/>
  <c r="Z83" i="3"/>
  <c r="Z39" i="3"/>
  <c r="Z63" i="3"/>
  <c r="Z70" i="3"/>
  <c r="AL13" i="3"/>
  <c r="AY13" i="3" s="1"/>
  <c r="AL21" i="3"/>
  <c r="AY21" i="3" s="1"/>
  <c r="AL53" i="3"/>
  <c r="AY53" i="3" s="1"/>
  <c r="AP69" i="3"/>
  <c r="AP77" i="3"/>
  <c r="AP85" i="3"/>
  <c r="AP93" i="3"/>
  <c r="AP37" i="3"/>
  <c r="AO21" i="3"/>
  <c r="AF100" i="3"/>
  <c r="AF130" i="3"/>
  <c r="Z73" i="3"/>
  <c r="AO13" i="3"/>
  <c r="AD19" i="3"/>
  <c r="Z4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8" i="3" l="1"/>
  <c r="AG155" i="3"/>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BC29" i="3" l="1"/>
  <c r="AF29" i="3"/>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C31" i="45"/>
  <c r="B13" i="31"/>
  <c r="F28"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9" i="3"/>
  <c r="BL26"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46"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96" i="3" l="1"/>
  <c r="Y121" i="3"/>
  <c r="Y133" i="3"/>
  <c r="Y76" i="3"/>
  <c r="X131" i="3"/>
  <c r="Y104" i="3"/>
  <c r="X44" i="3"/>
  <c r="Y30" i="3"/>
  <c r="X80" i="3"/>
  <c r="X97" i="3"/>
  <c r="X68" i="3"/>
  <c r="X63" i="3"/>
  <c r="Y8" i="3"/>
  <c r="X32" i="3"/>
  <c r="X47" i="3"/>
  <c r="X107" i="3"/>
  <c r="X126" i="3"/>
  <c r="X15" i="3"/>
  <c r="X111" i="3"/>
  <c r="X123" i="3"/>
  <c r="X24" i="3"/>
  <c r="X89" i="3"/>
  <c r="Y77" i="3"/>
  <c r="Y22"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BU28" i="3" s="1"/>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F46" i="3"/>
  <c r="E45" i="3"/>
  <c r="BW29" i="3" s="1"/>
  <c r="F92" i="3"/>
  <c r="F95" i="3"/>
  <c r="BW53" i="3" s="1"/>
  <c r="E97" i="3"/>
  <c r="F81" i="3"/>
  <c r="E76" i="3"/>
  <c r="BW43" i="3" s="1"/>
  <c r="E78" i="3"/>
  <c r="BW44" i="3" s="1"/>
  <c r="E48" i="3"/>
  <c r="F44" i="3"/>
  <c r="F47" i="3"/>
  <c r="E38" i="3"/>
  <c r="BW24" i="3" s="1"/>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BW40" i="3" s="1"/>
  <c r="E55" i="3"/>
  <c r="BU31" i="3" s="1"/>
  <c r="E57" i="3"/>
  <c r="F55" i="3"/>
  <c r="BU33" i="3" s="1"/>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BU43" i="3" s="1"/>
  <c r="F77" i="3"/>
  <c r="BU44" i="3" s="1"/>
  <c r="F61" i="3"/>
  <c r="E65" i="3"/>
  <c r="E63" i="3"/>
  <c r="E9" i="3"/>
  <c r="F4" i="3"/>
  <c r="F6" i="3"/>
  <c r="F79" i="3"/>
  <c r="E80" i="3"/>
  <c r="F76" i="3"/>
  <c r="BW42" i="3" s="1"/>
  <c r="F80" i="3"/>
  <c r="E77" i="3"/>
  <c r="F78" i="3"/>
  <c r="E61" i="3"/>
  <c r="BW37" i="3" s="1"/>
  <c r="F62" i="3"/>
  <c r="BU34" i="3" s="1"/>
  <c r="BU36" i="3"/>
  <c r="F64" i="3"/>
  <c r="BU35" i="3" s="1"/>
  <c r="F72" i="3"/>
  <c r="E68" i="3"/>
  <c r="BW39" i="3" s="1"/>
  <c r="BW38" i="3"/>
  <c r="BU38" i="3"/>
  <c r="E70" i="3"/>
  <c r="BU24" i="3" l="1"/>
  <c r="BW36" i="3"/>
  <c r="BU42" i="3"/>
  <c r="BW41" i="3"/>
  <c r="BU41" i="3"/>
  <c r="BW35" i="3"/>
  <c r="BU37" i="3"/>
  <c r="BU27" i="3"/>
  <c r="BW25" i="3"/>
  <c r="BU25" i="3"/>
  <c r="BU21" i="3"/>
  <c r="BV52"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U50" i="3"/>
  <c r="BU18" i="3"/>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4" i="3" l="1"/>
  <c r="BX18" i="3"/>
  <c r="BX41" i="3"/>
  <c r="BX21" i="3"/>
  <c r="BX25" i="3"/>
  <c r="BX27" i="3"/>
  <c r="BX52" i="3"/>
  <c r="BX53"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l="1"/>
  <c r="I23" i="3"/>
  <c r="H78" i="3"/>
  <c r="I24" i="3"/>
  <c r="H23" i="3"/>
  <c r="H20" i="3"/>
  <c r="I20" i="3"/>
  <c r="H25" i="3"/>
  <c r="H6" i="3"/>
  <c r="H8"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H12" i="3"/>
  <c r="I33" i="3"/>
  <c r="I94" i="3"/>
  <c r="I12" i="3"/>
  <c r="H15" i="3"/>
  <c r="CB12" i="3" s="1"/>
  <c r="CA20" i="3"/>
  <c r="H36" i="3"/>
  <c r="H55" i="3"/>
  <c r="H60" i="3"/>
  <c r="I57" i="3"/>
  <c r="I95" i="3"/>
  <c r="H63" i="3"/>
  <c r="I4" i="3"/>
  <c r="CA6" i="3" s="1"/>
  <c r="I39" i="3"/>
  <c r="H7" i="3"/>
  <c r="CB8" i="3" s="1"/>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I76" i="3"/>
  <c r="I52" i="3"/>
  <c r="H86" i="3"/>
  <c r="I55" i="3"/>
  <c r="H84" i="3"/>
  <c r="I21" i="3"/>
  <c r="CB26" i="3"/>
  <c r="CA26" i="3"/>
  <c r="CA46" i="3" l="1"/>
  <c r="CB15" i="3"/>
  <c r="CA17" i="3"/>
  <c r="CA14" i="3"/>
  <c r="CB17" i="3"/>
  <c r="CB14" i="3"/>
  <c r="CB44" i="3"/>
  <c r="CA16" i="3"/>
  <c r="CB19" i="3"/>
  <c r="CA13" i="3"/>
  <c r="CB53" i="3"/>
  <c r="CA45" i="3"/>
  <c r="CB45" i="3"/>
  <c r="CB46" i="3"/>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32" i="3"/>
  <c r="CA30" i="3"/>
  <c r="CA12" i="3"/>
  <c r="CC12" i="3" s="1"/>
  <c r="CB6" i="3"/>
  <c r="CC6" i="3" s="1"/>
  <c r="CB51" i="3"/>
  <c r="CA22" i="3"/>
  <c r="CC22" i="3" s="1"/>
  <c r="CB10" i="3"/>
  <c r="CC20" i="3"/>
  <c r="CA21" i="3"/>
  <c r="CB16"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46" i="3" l="1"/>
  <c r="CC15" i="3"/>
  <c r="CC14" i="3"/>
  <c r="CC17" i="3"/>
  <c r="CC19" i="3"/>
  <c r="CC44" i="3"/>
  <c r="CC16" i="3"/>
  <c r="CC13"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l="1"/>
  <c r="K14" i="3"/>
  <c r="L97" i="3"/>
  <c r="K93" i="3"/>
  <c r="L84" i="3"/>
  <c r="L87" i="3"/>
  <c r="K24" i="3"/>
  <c r="K12" i="3"/>
  <c r="CF48"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CF45" i="3" s="1"/>
  <c r="L65" i="3"/>
  <c r="L55" i="3"/>
  <c r="K60" i="3"/>
  <c r="K84" i="3"/>
  <c r="K17" i="3"/>
  <c r="L68" i="3"/>
  <c r="K29" i="3"/>
  <c r="K5" i="3"/>
  <c r="L29" i="3"/>
  <c r="K13" i="3"/>
  <c r="K48" i="3"/>
  <c r="K92" i="3"/>
  <c r="L17" i="3"/>
  <c r="K21" i="3"/>
  <c r="CF17" i="3" s="1"/>
  <c r="L36" i="3"/>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L78" i="3"/>
  <c r="K88" i="3"/>
  <c r="L80" i="3"/>
  <c r="K53" i="3"/>
  <c r="K87" i="3"/>
  <c r="CF53" i="3" l="1"/>
  <c r="CF47" i="3"/>
  <c r="CF21" i="3"/>
  <c r="CF14" i="3"/>
  <c r="CF49" i="3"/>
  <c r="CF11" i="3"/>
  <c r="CF22" i="3"/>
  <c r="CF46" i="3"/>
  <c r="CF35" i="3"/>
  <c r="CF30" i="3"/>
  <c r="CF3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H11" i="3"/>
  <c r="O12" i="3" s="1"/>
  <c r="CH14" i="3"/>
  <c r="CH13" i="3"/>
  <c r="O13" i="3" s="1"/>
  <c r="CI42" i="3" l="1"/>
  <c r="CI26" i="3"/>
  <c r="CI17" i="3"/>
  <c r="O97" i="3"/>
  <c r="O94" i="3"/>
  <c r="N61" i="3"/>
  <c r="O64" i="3"/>
  <c r="N79" i="3"/>
  <c r="N96" i="3"/>
  <c r="O93" i="3"/>
  <c r="N95" i="3"/>
  <c r="N56" i="3"/>
  <c r="O47" i="3"/>
  <c r="O44" i="3"/>
  <c r="O95" i="3"/>
  <c r="CI36" i="3"/>
  <c r="CI51" i="3"/>
  <c r="N29" i="3"/>
  <c r="O55" i="3"/>
  <c r="O33" i="3"/>
  <c r="CJ19" i="3" s="1"/>
  <c r="N9" i="3"/>
  <c r="N36" i="3"/>
  <c r="CK23" i="3" s="1"/>
  <c r="O41" i="3"/>
  <c r="O4" i="3"/>
  <c r="O69" i="3"/>
  <c r="CK40" i="3" s="1"/>
  <c r="CI35" i="3"/>
  <c r="N72" i="3"/>
  <c r="CK21" i="3"/>
  <c r="O30" i="3"/>
  <c r="N32" i="3"/>
  <c r="N7" i="3"/>
  <c r="O29" i="3"/>
  <c r="N49" i="3"/>
  <c r="N52" i="3"/>
  <c r="CK31" i="3" s="1"/>
  <c r="CK24" i="3"/>
  <c r="N54" i="3"/>
  <c r="CK32" i="3" s="1"/>
  <c r="N37" i="3"/>
  <c r="N8" i="3"/>
  <c r="CK22" i="3"/>
  <c r="O52" i="3"/>
  <c r="CI30" i="3" s="1"/>
  <c r="N97" i="3"/>
  <c r="O77" i="3"/>
  <c r="CI44" i="3" s="1"/>
  <c r="N80" i="3"/>
  <c r="N55" i="3"/>
  <c r="CI31" i="3" s="1"/>
  <c r="N81" i="3"/>
  <c r="N84" i="3"/>
  <c r="CI45" i="3"/>
  <c r="O5" i="3"/>
  <c r="N47" i="3"/>
  <c r="CI27" i="3" s="1"/>
  <c r="CK46" i="3"/>
  <c r="CI33" i="3"/>
  <c r="O53" i="3"/>
  <c r="CI32" i="3" s="1"/>
  <c r="O79" i="3"/>
  <c r="N6" i="3"/>
  <c r="N86" i="3"/>
  <c r="O32" i="3"/>
  <c r="CI12" i="3"/>
  <c r="N88" i="3"/>
  <c r="N30" i="3"/>
  <c r="CI25" i="3"/>
  <c r="CK6" i="3"/>
  <c r="CK18" i="3"/>
  <c r="N73" i="3"/>
  <c r="CI15" i="3"/>
  <c r="N15" i="3"/>
  <c r="CI11" i="3"/>
  <c r="O96" i="3"/>
  <c r="CK34" i="3"/>
  <c r="CK8" i="3"/>
  <c r="CK30" i="3"/>
  <c r="N68" i="3"/>
  <c r="CK39" i="3" s="1"/>
  <c r="CK50" i="3"/>
  <c r="O40" i="3"/>
  <c r="O15" i="3"/>
  <c r="N65" i="3"/>
  <c r="O9" i="3"/>
  <c r="CI7" i="3" s="1"/>
  <c r="CI23" i="3"/>
  <c r="O36" i="3"/>
  <c r="CJ22" i="3" s="1"/>
  <c r="O61" i="3"/>
  <c r="CJ36" i="3" s="1"/>
  <c r="CI8" i="3"/>
  <c r="CI47" i="3"/>
  <c r="CK37" i="3"/>
  <c r="N13" i="3"/>
  <c r="O68" i="3"/>
  <c r="CI38" i="3" s="1"/>
  <c r="O57" i="3"/>
  <c r="O65" i="3"/>
  <c r="N40" i="3"/>
  <c r="O31" i="3"/>
  <c r="N92" i="3"/>
  <c r="CK51" i="3" s="1"/>
  <c r="CK12" i="3"/>
  <c r="N77" i="3"/>
  <c r="CK45" i="3" s="1"/>
  <c r="CI19" i="3"/>
  <c r="CI50" i="3"/>
  <c r="O25" i="3"/>
  <c r="O37" i="3"/>
  <c r="N5" i="3"/>
  <c r="CJ9" i="3" s="1"/>
  <c r="O72" i="3"/>
  <c r="CK41" i="3" s="1"/>
  <c r="O84" i="3"/>
  <c r="CI46" i="3" s="1"/>
  <c r="O87" i="3"/>
  <c r="N60" i="3"/>
  <c r="CK35" i="3" s="1"/>
  <c r="O78" i="3"/>
  <c r="O23" i="3"/>
  <c r="N94" i="3"/>
  <c r="CK52" i="3" s="1"/>
  <c r="N39" i="3"/>
  <c r="CK38" i="3"/>
  <c r="CI52" i="3"/>
  <c r="N4" i="3"/>
  <c r="CK7" i="3" s="1"/>
  <c r="CK19" i="3"/>
  <c r="N87" i="3"/>
  <c r="N25" i="3"/>
  <c r="O22" i="3"/>
  <c r="N76" i="3"/>
  <c r="CK43" i="3" s="1"/>
  <c r="O49" i="3"/>
  <c r="CI29" i="3" s="1"/>
  <c r="N46" i="3"/>
  <c r="CJ28" i="3" s="1"/>
  <c r="N53" i="3"/>
  <c r="CK33" i="3" s="1"/>
  <c r="CK48" i="3"/>
  <c r="N85" i="3"/>
  <c r="CI49" i="3" s="1"/>
  <c r="N44" i="3"/>
  <c r="CK27" i="3" s="1"/>
  <c r="N12" i="3"/>
  <c r="O54" i="3"/>
  <c r="O89" i="3"/>
  <c r="CK47" i="3" s="1"/>
  <c r="O56" i="3"/>
  <c r="N24" i="3"/>
  <c r="O46" i="3"/>
  <c r="CI28" i="3"/>
  <c r="O21" i="3"/>
  <c r="CI16" i="3" s="1"/>
  <c r="N45" i="3"/>
  <c r="CK29" i="3" s="1"/>
  <c r="N16" i="3"/>
  <c r="CK10" i="3" s="1"/>
  <c r="CI48" i="3"/>
  <c r="CK26" i="3"/>
  <c r="O20" i="3"/>
  <c r="CI14" i="3" s="1"/>
  <c r="N33" i="3"/>
  <c r="N69" i="3"/>
  <c r="O73" i="3"/>
  <c r="CI39" i="3" s="1"/>
  <c r="O60" i="3"/>
  <c r="CI34" i="3" s="1"/>
  <c r="O63" i="3"/>
  <c r="CI37" i="3" s="1"/>
  <c r="CI40" i="3"/>
  <c r="O70" i="3"/>
  <c r="CK17" i="3"/>
  <c r="N22" i="3"/>
  <c r="CK42" i="3"/>
  <c r="N78" i="3"/>
  <c r="CK44" i="3" s="1"/>
  <c r="O81" i="3"/>
  <c r="CI13" i="3"/>
  <c r="N14" i="3"/>
  <c r="CK13" i="3"/>
  <c r="N23" i="3"/>
  <c r="N20" i="3"/>
  <c r="CK15" i="3" s="1"/>
  <c r="O24" i="3"/>
  <c r="N17" i="3"/>
  <c r="O14" i="3"/>
  <c r="CK53" i="3"/>
  <c r="CK14" i="3"/>
  <c r="CK49" i="3"/>
  <c r="CI43" i="3" l="1"/>
  <c r="CI41" i="3"/>
  <c r="CK36" i="3"/>
  <c r="CK28" i="3"/>
  <c r="CI24" i="3"/>
  <c r="CK25" i="3"/>
  <c r="CI22" i="3"/>
  <c r="CL22" i="3" s="1"/>
  <c r="CI18" i="3"/>
  <c r="CJ48" i="3"/>
  <c r="CI21" i="3"/>
  <c r="CI20" i="3"/>
  <c r="CK20" i="3"/>
  <c r="CL36" i="3"/>
  <c r="CK11" i="3"/>
  <c r="CK16" i="3"/>
  <c r="CI10" i="3"/>
  <c r="CI6" i="3"/>
  <c r="CJ50" i="3"/>
  <c r="CI9" i="3"/>
  <c r="CJ43" i="3"/>
  <c r="CJ53" i="3"/>
  <c r="CL53" i="3" s="1"/>
  <c r="CJ21" i="3"/>
  <c r="CJ18" i="3"/>
  <c r="CJ30" i="3"/>
  <c r="CL30" i="3" s="1"/>
  <c r="CJ32" i="3"/>
  <c r="CL32" i="3" s="1"/>
  <c r="CJ52" i="3"/>
  <c r="CL52" i="3" s="1"/>
  <c r="CJ40" i="3"/>
  <c r="CL40" i="3" s="1"/>
  <c r="CJ26" i="3"/>
  <c r="CL26" i="3" s="1"/>
  <c r="CJ51" i="3"/>
  <c r="CL51" i="3" s="1"/>
  <c r="CJ45" i="3"/>
  <c r="CL45" i="3" s="1"/>
  <c r="CJ42" i="3"/>
  <c r="CL42" i="3" s="1"/>
  <c r="CJ47" i="3"/>
  <c r="CL47" i="3" s="1"/>
  <c r="CJ13" i="3"/>
  <c r="CL13" i="3" s="1"/>
  <c r="CJ44" i="3"/>
  <c r="CL44" i="3" s="1"/>
  <c r="CJ49" i="3"/>
  <c r="CL49" i="3" s="1"/>
  <c r="CJ46" i="3"/>
  <c r="CL46" i="3" s="1"/>
  <c r="CJ38" i="3"/>
  <c r="CL38" i="3" s="1"/>
  <c r="CJ33" i="3"/>
  <c r="CL33" i="3" s="1"/>
  <c r="CJ35" i="3"/>
  <c r="CL35" i="3" s="1"/>
  <c r="CJ31" i="3"/>
  <c r="CL31" i="3" s="1"/>
  <c r="CJ34" i="3"/>
  <c r="CL34" i="3" s="1"/>
  <c r="CL28" i="3"/>
  <c r="CJ17" i="3"/>
  <c r="CL17" i="3" s="1"/>
  <c r="CJ24" i="3"/>
  <c r="CJ11" i="3"/>
  <c r="CL11" i="3" s="1"/>
  <c r="CJ20" i="3"/>
  <c r="CJ15" i="3"/>
  <c r="CL15" i="3" s="1"/>
  <c r="CJ14" i="3"/>
  <c r="CL14" i="3" s="1"/>
  <c r="CL19" i="3"/>
  <c r="CJ16" i="3"/>
  <c r="CL16" i="3" s="1"/>
  <c r="CK9" i="3"/>
  <c r="CJ10" i="3"/>
  <c r="CJ12" i="3"/>
  <c r="CL12" i="3" s="1"/>
  <c r="CJ25" i="3"/>
  <c r="CL25" i="3" s="1"/>
  <c r="CJ8" i="3"/>
  <c r="CL8" i="3" s="1"/>
  <c r="CJ6" i="3"/>
  <c r="CL6" i="3" s="1"/>
  <c r="CJ7" i="3"/>
  <c r="CL7" i="3" s="1"/>
  <c r="CJ23" i="3"/>
  <c r="CL23" i="3" s="1"/>
  <c r="CJ37" i="3"/>
  <c r="CL37" i="3" s="1"/>
  <c r="CJ39" i="3"/>
  <c r="CL39" i="3" s="1"/>
  <c r="CJ41" i="3"/>
  <c r="CJ29" i="3"/>
  <c r="CL29" i="3" s="1"/>
  <c r="CJ27" i="3"/>
  <c r="CL27" i="3" s="1"/>
  <c r="CL41" i="3" l="1"/>
  <c r="CL24" i="3"/>
  <c r="CL48" i="3"/>
  <c r="CL20" i="3"/>
  <c r="CL10" i="3"/>
  <c r="CL50" i="3"/>
  <c r="CL9" i="3"/>
  <c r="CL43" i="3"/>
  <c r="CL18" i="3"/>
  <c r="CL21" i="3"/>
  <c r="CM52" i="3"/>
  <c r="CM36" i="3" l="1"/>
  <c r="CM37" i="3"/>
  <c r="CM41" i="3"/>
  <c r="CM15" i="3"/>
  <c r="CM17" i="3"/>
  <c r="CM27" i="3"/>
  <c r="CM30" i="3"/>
  <c r="CM7" i="3"/>
  <c r="CM9" i="3"/>
  <c r="CM50" i="3"/>
  <c r="CM46" i="3"/>
  <c r="CM48" i="3"/>
  <c r="CM53" i="3"/>
  <c r="CM40" i="3"/>
  <c r="CM34" i="3"/>
  <c r="CM31" i="3"/>
  <c r="CM38" i="3"/>
  <c r="CM33" i="3"/>
  <c r="CM47" i="3"/>
  <c r="CM22" i="3"/>
  <c r="CM43" i="3"/>
  <c r="CM20" i="3"/>
  <c r="CM10" i="3"/>
  <c r="CM44" i="3"/>
  <c r="CM19" i="3"/>
  <c r="CM28" i="3"/>
  <c r="CM24" i="3"/>
  <c r="CM11" i="3"/>
  <c r="CM13" i="3"/>
  <c r="CM12" i="3"/>
  <c r="CM51" i="3"/>
  <c r="CM32" i="3"/>
  <c r="CM45" i="3"/>
  <c r="CM16" i="3"/>
  <c r="CM49" i="3"/>
  <c r="CM14" i="3"/>
  <c r="CM42" i="3"/>
  <c r="CM6" i="3"/>
  <c r="CM39" i="3"/>
  <c r="CM21" i="3"/>
  <c r="CM35" i="3"/>
  <c r="CM18" i="3"/>
  <c r="CM26" i="3"/>
  <c r="CM8" i="3"/>
  <c r="CM29" i="3"/>
  <c r="CM25" i="3"/>
  <c r="CM23" i="3"/>
  <c r="CN52" i="3" l="1"/>
  <c r="R97" i="3" s="1"/>
  <c r="CN11" i="3"/>
  <c r="CN48" i="3"/>
  <c r="CN33" i="3"/>
  <c r="Q57" i="3" s="1"/>
  <c r="CN32" i="3"/>
  <c r="Q53" i="3" s="1"/>
  <c r="CN47" i="3"/>
  <c r="Q89" i="3" s="1"/>
  <c r="CN38" i="3"/>
  <c r="Q70" i="3" s="1"/>
  <c r="CN21" i="3"/>
  <c r="Q32" i="3" s="1"/>
  <c r="CN26" i="3"/>
  <c r="Q44" i="3" s="1"/>
  <c r="CN14" i="3"/>
  <c r="Q20" i="3" s="1"/>
  <c r="CN51" i="3"/>
  <c r="R92" i="3" s="1"/>
  <c r="CN7" i="3"/>
  <c r="R4" i="3" s="1"/>
  <c r="CN19" i="3"/>
  <c r="Q33" i="3" s="1"/>
  <c r="CN43" i="3"/>
  <c r="R76" i="3" s="1"/>
  <c r="CN13" i="3"/>
  <c r="R13" i="3" s="1"/>
  <c r="CN37" i="3"/>
  <c r="R61" i="3" s="1"/>
  <c r="CN50" i="3"/>
  <c r="Q94" i="3" s="1"/>
  <c r="CN49" i="3"/>
  <c r="Q87" i="3" s="1"/>
  <c r="CN23" i="3"/>
  <c r="R36" i="3" s="1"/>
  <c r="CN44" i="3"/>
  <c r="Q77" i="3" s="1"/>
  <c r="CN18" i="3"/>
  <c r="Q28" i="3" s="1"/>
  <c r="CN10" i="3"/>
  <c r="Q15" i="3" s="1"/>
  <c r="CN28" i="3"/>
  <c r="R46" i="3" s="1"/>
  <c r="CN46" i="3"/>
  <c r="Q84" i="3" s="1"/>
  <c r="CN17" i="3"/>
  <c r="Q24" i="3" s="1"/>
  <c r="CN41" i="3"/>
  <c r="Q71" i="3" s="1"/>
  <c r="CN9" i="3"/>
  <c r="Q6" i="3" s="1"/>
  <c r="CN20" i="3"/>
  <c r="R33" i="3" s="1"/>
  <c r="CN30" i="3"/>
  <c r="R57" i="3" s="1"/>
  <c r="CN25" i="3"/>
  <c r="CN24" i="3"/>
  <c r="Q37" i="3" s="1"/>
  <c r="CN42" i="3"/>
  <c r="Q76" i="3" s="1"/>
  <c r="CN16" i="3"/>
  <c r="R25" i="3" s="1"/>
  <c r="CN12" i="3"/>
  <c r="R15" i="3" s="1"/>
  <c r="CN40" i="3"/>
  <c r="R73" i="3" s="1"/>
  <c r="CN22" i="3"/>
  <c r="Q36" i="3" s="1"/>
  <c r="CN53" i="3"/>
  <c r="Q95" i="3" s="1"/>
  <c r="CN31" i="3"/>
  <c r="R52" i="3" s="1"/>
  <c r="CN8" i="3"/>
  <c r="Q5" i="3" s="1"/>
  <c r="CN34" i="3"/>
  <c r="R65" i="3" s="1"/>
  <c r="CN36" i="3"/>
  <c r="R64" i="3" s="1"/>
  <c r="CN45" i="3"/>
  <c r="Q79" i="3" s="1"/>
  <c r="CN39" i="3"/>
  <c r="R71" i="3" s="1"/>
  <c r="CN29" i="3"/>
  <c r="Q47" i="3" s="1"/>
  <c r="CN35" i="3"/>
  <c r="R63" i="3" s="1"/>
  <c r="CN27" i="3"/>
  <c r="R47" i="3" s="1"/>
  <c r="CN15" i="3"/>
  <c r="Q25" i="3" s="1"/>
  <c r="CN6" i="3"/>
  <c r="Q7" i="3" s="1"/>
  <c r="Q30" i="3" l="1"/>
  <c r="Q93" i="3"/>
  <c r="Q45" i="3"/>
  <c r="R48" i="3"/>
  <c r="R94" i="3"/>
  <c r="R29" i="3"/>
  <c r="R78" i="3"/>
  <c r="Q9" i="3"/>
  <c r="R6" i="3"/>
  <c r="R80" i="3"/>
  <c r="R40" i="3"/>
  <c r="R53" i="3"/>
  <c r="R28" i="3"/>
  <c r="R88" i="3"/>
  <c r="R38" i="3"/>
  <c r="R56" i="3"/>
  <c r="R54" i="3"/>
  <c r="CP30" i="3" s="1"/>
  <c r="R95" i="3"/>
  <c r="R81" i="3"/>
  <c r="Q69" i="3"/>
  <c r="R87" i="3"/>
  <c r="Q55" i="3"/>
  <c r="R70" i="3"/>
  <c r="R84" i="3"/>
  <c r="R24" i="3"/>
  <c r="Q23" i="3"/>
  <c r="Q73" i="3"/>
  <c r="R68" i="3"/>
  <c r="Q17" i="3"/>
  <c r="R12" i="3"/>
  <c r="R14" i="3"/>
  <c r="R86" i="3"/>
  <c r="R89" i="3"/>
  <c r="Q85" i="3"/>
  <c r="Q41" i="3"/>
  <c r="R37" i="3"/>
  <c r="Q39" i="3"/>
  <c r="Q62" i="3"/>
  <c r="Q96" i="3"/>
  <c r="Q72" i="3"/>
  <c r="R44" i="3"/>
  <c r="R49" i="3"/>
  <c r="Q46" i="3"/>
  <c r="R32" i="3"/>
  <c r="R69" i="3"/>
  <c r="Q78" i="3"/>
  <c r="Q80" i="3"/>
  <c r="R31" i="3"/>
  <c r="Q68" i="3"/>
  <c r="CP39" i="3" s="1"/>
  <c r="Q61" i="3"/>
  <c r="CP37" i="3" s="1"/>
  <c r="Q16" i="3"/>
  <c r="Q12" i="3"/>
  <c r="R16" i="3"/>
  <c r="R79" i="3"/>
  <c r="Q63" i="3"/>
  <c r="Q21" i="3"/>
  <c r="Q38" i="3"/>
  <c r="R23" i="3"/>
  <c r="R55" i="3"/>
  <c r="CP33" i="3" s="1"/>
  <c r="R93" i="3"/>
  <c r="R85" i="3"/>
  <c r="R72" i="3"/>
  <c r="Q14" i="3"/>
  <c r="R96" i="3"/>
  <c r="R41" i="3"/>
  <c r="R7" i="3"/>
  <c r="R62" i="3"/>
  <c r="Q22" i="3"/>
  <c r="CO15" i="3" s="1"/>
  <c r="Q56" i="3"/>
  <c r="R77" i="3"/>
  <c r="R21" i="3"/>
  <c r="Q31" i="3"/>
  <c r="CO19" i="3" s="1"/>
  <c r="Q86" i="3"/>
  <c r="R39" i="3"/>
  <c r="Q97" i="3"/>
  <c r="Q8" i="3"/>
  <c r="R17" i="3"/>
  <c r="R22" i="3"/>
  <c r="Q29" i="3"/>
  <c r="Q52" i="3"/>
  <c r="Q81" i="3"/>
  <c r="Q60" i="3"/>
  <c r="R5" i="3"/>
  <c r="Q40" i="3"/>
  <c r="Q88" i="3"/>
  <c r="Q13" i="3"/>
  <c r="R9" i="3"/>
  <c r="Q92" i="3"/>
  <c r="CP51" i="3" s="1"/>
  <c r="Q65" i="3"/>
  <c r="R20" i="3"/>
  <c r="R45" i="3"/>
  <c r="Q48" i="3"/>
  <c r="R60" i="3"/>
  <c r="R30" i="3"/>
  <c r="Q54" i="3"/>
  <c r="Q49" i="3"/>
  <c r="Q64" i="3"/>
  <c r="R8" i="3"/>
  <c r="Q4" i="3"/>
  <c r="CO10" i="3" l="1"/>
  <c r="CO36" i="3"/>
  <c r="CO51" i="3"/>
  <c r="CP15" i="3"/>
  <c r="CP43" i="3"/>
  <c r="CP41" i="3"/>
  <c r="CO37" i="3"/>
  <c r="CO20" i="3"/>
  <c r="CP31" i="3"/>
  <c r="CO11" i="3"/>
  <c r="CP32" i="3"/>
  <c r="CO42" i="3"/>
  <c r="CP12" i="3"/>
  <c r="CO12" i="3"/>
  <c r="CP35" i="3"/>
  <c r="CO47" i="3"/>
  <c r="CO24" i="3"/>
  <c r="CO34" i="3"/>
  <c r="CP10" i="3"/>
  <c r="CP20" i="3"/>
  <c r="CO38" i="3"/>
  <c r="CP49" i="3"/>
  <c r="CO50" i="3"/>
  <c r="CO49" i="3"/>
  <c r="CP17" i="3"/>
  <c r="CO45" i="3"/>
  <c r="CO43" i="3"/>
  <c r="CO18" i="3"/>
  <c r="CP47" i="3"/>
  <c r="CP28" i="3"/>
  <c r="CP42" i="3"/>
  <c r="CO22" i="3"/>
  <c r="CO30" i="3"/>
  <c r="CO27" i="3"/>
  <c r="CP23" i="3"/>
  <c r="CO26" i="3"/>
  <c r="CO53" i="3"/>
  <c r="CO46" i="3"/>
  <c r="CP24" i="3"/>
  <c r="CO21" i="3"/>
  <c r="CO40" i="3"/>
  <c r="CO48" i="3"/>
  <c r="CP16" i="3"/>
  <c r="CO13" i="3"/>
  <c r="CP27" i="3"/>
  <c r="CO41" i="3"/>
  <c r="CO29" i="3"/>
  <c r="CP29" i="3"/>
  <c r="CO33" i="3"/>
  <c r="CP22" i="3"/>
  <c r="CP45" i="3"/>
  <c r="CO23" i="3"/>
  <c r="CO9" i="3"/>
  <c r="CP50" i="3"/>
  <c r="CP53" i="3"/>
  <c r="CP44" i="3"/>
  <c r="CO8" i="3"/>
  <c r="CP38" i="3"/>
  <c r="CP14" i="3"/>
  <c r="CP46" i="3"/>
  <c r="CO44" i="3"/>
  <c r="CO31" i="3"/>
  <c r="CO32" i="3"/>
  <c r="CP6" i="3"/>
  <c r="CO35" i="3"/>
  <c r="CP36" i="3"/>
  <c r="CP34" i="3"/>
  <c r="CP48" i="3"/>
  <c r="CP40" i="3"/>
  <c r="CO28" i="3"/>
  <c r="CP26" i="3"/>
  <c r="CP9" i="3"/>
  <c r="CP13" i="3"/>
  <c r="CO17" i="3"/>
  <c r="CP21" i="3"/>
  <c r="CP18" i="3"/>
  <c r="CO14" i="3"/>
  <c r="CP11" i="3"/>
  <c r="CO7" i="3"/>
  <c r="CO6" i="3"/>
  <c r="CO16" i="3"/>
  <c r="CP19" i="3"/>
  <c r="CQ19" i="3" s="1"/>
  <c r="CP8" i="3"/>
  <c r="CP7" i="3"/>
  <c r="CP52" i="3"/>
  <c r="CO52" i="3"/>
  <c r="CO39" i="3"/>
  <c r="CQ39" i="3" s="1"/>
  <c r="CO25" i="3"/>
  <c r="CP25" i="3"/>
  <c r="CQ10" i="3" l="1"/>
  <c r="CQ36" i="3"/>
  <c r="CQ51" i="3"/>
  <c r="CQ15" i="3"/>
  <c r="CQ37" i="3"/>
  <c r="CQ20" i="3"/>
  <c r="CQ35" i="3"/>
  <c r="CQ42" i="3"/>
  <c r="CQ12" i="3"/>
  <c r="CQ22" i="3"/>
  <c r="CQ23" i="3"/>
  <c r="CQ50" i="3"/>
  <c r="CQ49" i="3"/>
  <c r="CQ26" i="3"/>
  <c r="CQ9" i="3"/>
  <c r="CQ43" i="3"/>
  <c r="CQ18" i="3"/>
  <c r="CQ33" i="3"/>
  <c r="CQ47" i="3"/>
  <c r="CQ30" i="3"/>
  <c r="CQ27" i="3"/>
  <c r="CQ45" i="3"/>
  <c r="CQ53" i="3"/>
  <c r="CQ24" i="3"/>
  <c r="CQ41" i="3"/>
  <c r="CQ29" i="3"/>
  <c r="CQ44" i="3"/>
  <c r="CQ46" i="3"/>
  <c r="CQ38" i="3"/>
  <c r="CQ31" i="3"/>
  <c r="CQ32" i="3"/>
  <c r="CQ8" i="3"/>
  <c r="CQ48" i="3"/>
  <c r="CQ34" i="3"/>
  <c r="CQ14" i="3"/>
  <c r="CQ21" i="3"/>
  <c r="CQ16" i="3"/>
  <c r="CQ40" i="3"/>
  <c r="CQ11" i="3"/>
  <c r="CQ28" i="3"/>
  <c r="CQ6" i="3"/>
  <c r="CQ13" i="3"/>
  <c r="CQ17" i="3"/>
  <c r="CQ7" i="3"/>
  <c r="CQ52" i="3"/>
  <c r="CQ25" i="3"/>
  <c r="CR7" i="3" l="1"/>
  <c r="CR9" i="3"/>
  <c r="CR6" i="3"/>
  <c r="CR8" i="3"/>
  <c r="CR52" i="3"/>
  <c r="CR34" i="3"/>
  <c r="CR49" i="3"/>
  <c r="CR26" i="3"/>
  <c r="CR41" i="3"/>
  <c r="CR53" i="3"/>
  <c r="CR47" i="3"/>
  <c r="CR48" i="3"/>
  <c r="CR31" i="3"/>
  <c r="CR45" i="3"/>
  <c r="CR44" i="3"/>
  <c r="CR43" i="3"/>
  <c r="CR30" i="3"/>
  <c r="CR42" i="3"/>
  <c r="CR38" i="3"/>
  <c r="CR33" i="3"/>
  <c r="CR39" i="3"/>
  <c r="CR19" i="3"/>
  <c r="CR35" i="3"/>
  <c r="CR24" i="3"/>
  <c r="CR36" i="3"/>
  <c r="CR22" i="3"/>
  <c r="CR28" i="3"/>
  <c r="CR17" i="3"/>
  <c r="CR14" i="3"/>
  <c r="CR20" i="3"/>
  <c r="CR15" i="3"/>
  <c r="CR16" i="3"/>
  <c r="CR18" i="3"/>
  <c r="CR10" i="3"/>
  <c r="CR46" i="3"/>
  <c r="CR11" i="3"/>
  <c r="CR32" i="3"/>
  <c r="CR27" i="3"/>
  <c r="CR13" i="3"/>
  <c r="CR12" i="3"/>
  <c r="CR29" i="3"/>
  <c r="CR23" i="3"/>
  <c r="CR51" i="3"/>
  <c r="CR37" i="3"/>
  <c r="CR25" i="3"/>
  <c r="CR50" i="3"/>
  <c r="CR21" i="3"/>
  <c r="CR40" i="3"/>
  <c r="CS31" i="3" l="1"/>
  <c r="U55" i="3" s="1"/>
  <c r="CS23" i="3"/>
  <c r="T40" i="3" s="1"/>
  <c r="CS37" i="3"/>
  <c r="T63" i="3" s="1"/>
  <c r="CS41" i="3"/>
  <c r="T71" i="3" s="1"/>
  <c r="CS51" i="3"/>
  <c r="U92" i="3" s="1"/>
  <c r="CS47" i="3"/>
  <c r="U84" i="3" s="1"/>
  <c r="CS13" i="3"/>
  <c r="T14" i="3" s="1"/>
  <c r="CS35" i="3"/>
  <c r="U63" i="3" s="1"/>
  <c r="CS39" i="3"/>
  <c r="U71" i="3" s="1"/>
  <c r="CS16" i="3"/>
  <c r="U23" i="3" s="1"/>
  <c r="CS25" i="3"/>
  <c r="T39" i="3" s="1"/>
  <c r="CS45" i="3"/>
  <c r="T79" i="3" s="1"/>
  <c r="CS22" i="3"/>
  <c r="T38" i="3" s="1"/>
  <c r="CS49" i="3"/>
  <c r="U85" i="3" s="1"/>
  <c r="CS11" i="3"/>
  <c r="T17" i="3" s="1"/>
  <c r="CS32" i="3"/>
  <c r="U56" i="3" s="1"/>
  <c r="CS42" i="3"/>
  <c r="T78" i="3" s="1"/>
  <c r="CS20" i="3"/>
  <c r="U30" i="3" s="1"/>
  <c r="CS40" i="3"/>
  <c r="U70" i="3" s="1"/>
  <c r="CS9" i="3"/>
  <c r="U5" i="3" s="1"/>
  <c r="CS8" i="3"/>
  <c r="U9" i="3" s="1"/>
  <c r="CS17" i="3"/>
  <c r="T22" i="3" s="1"/>
  <c r="CS44" i="3"/>
  <c r="U80" i="3" s="1"/>
  <c r="CS38" i="3"/>
  <c r="T70" i="3" s="1"/>
  <c r="CS33" i="3"/>
  <c r="U53" i="3" s="1"/>
  <c r="CS18" i="3"/>
  <c r="T30" i="3" s="1"/>
  <c r="CS34" i="3"/>
  <c r="U65" i="3" s="1"/>
  <c r="CS36" i="3"/>
  <c r="U62" i="3" s="1"/>
  <c r="CS10" i="3"/>
  <c r="T15" i="3" s="1"/>
  <c r="CS48" i="3"/>
  <c r="U89" i="3" s="1"/>
  <c r="CS27" i="3"/>
  <c r="U47" i="3" s="1"/>
  <c r="CS43" i="3"/>
  <c r="T80" i="3" s="1"/>
  <c r="CS6" i="3"/>
  <c r="U8" i="3" s="1"/>
  <c r="CS21" i="3"/>
  <c r="T31" i="3" s="1"/>
  <c r="CS19" i="3"/>
  <c r="U31" i="3" s="1"/>
  <c r="CS26" i="3"/>
  <c r="T46" i="3" s="1"/>
  <c r="CS52" i="3"/>
  <c r="T93" i="3" s="1"/>
  <c r="CS28" i="3"/>
  <c r="U48" i="3" s="1"/>
  <c r="CS15" i="3"/>
  <c r="U22" i="3" s="1"/>
  <c r="CS12" i="3"/>
  <c r="T13" i="3" s="1"/>
  <c r="CS30" i="3"/>
  <c r="CS46" i="3"/>
  <c r="U88" i="3" s="1"/>
  <c r="CS50" i="3"/>
  <c r="T92" i="3" s="1"/>
  <c r="CS53" i="3"/>
  <c r="T95" i="3" s="1"/>
  <c r="CS14" i="3"/>
  <c r="U24" i="3" s="1"/>
  <c r="CS7" i="3"/>
  <c r="U4" i="3" s="1"/>
  <c r="CS29" i="3"/>
  <c r="U45" i="3" s="1"/>
  <c r="CS24" i="3"/>
  <c r="U40" i="3" s="1"/>
  <c r="U41" i="3" l="1"/>
  <c r="T36" i="3"/>
  <c r="T6" i="3"/>
  <c r="U76" i="3"/>
  <c r="U33" i="3"/>
  <c r="U32" i="3"/>
  <c r="T29" i="3"/>
  <c r="T28" i="3"/>
  <c r="T8" i="3"/>
  <c r="U77" i="3"/>
  <c r="U73" i="3"/>
  <c r="T81" i="3"/>
  <c r="U95" i="3"/>
  <c r="T97" i="3"/>
  <c r="T89" i="3"/>
  <c r="U87" i="3"/>
  <c r="T56" i="3"/>
  <c r="U13" i="3"/>
  <c r="U52" i="3"/>
  <c r="U39" i="3"/>
  <c r="T72" i="3"/>
  <c r="U69" i="3"/>
  <c r="U44" i="3"/>
  <c r="T57" i="3"/>
  <c r="U36" i="3"/>
  <c r="T65" i="3"/>
  <c r="U61" i="3"/>
  <c r="T48" i="3"/>
  <c r="T52" i="3"/>
  <c r="U57" i="3"/>
  <c r="T54" i="3"/>
  <c r="T37" i="3"/>
  <c r="U37" i="3"/>
  <c r="CT24" i="3" s="1"/>
  <c r="T41" i="3"/>
  <c r="U25" i="3"/>
  <c r="T21" i="3"/>
  <c r="T84" i="3"/>
  <c r="T86" i="3"/>
  <c r="T12" i="3"/>
  <c r="T61" i="3"/>
  <c r="CT37" i="3" s="1"/>
  <c r="U64" i="3"/>
  <c r="U68" i="3"/>
  <c r="U7" i="3"/>
  <c r="T69" i="3"/>
  <c r="U15" i="3"/>
  <c r="T77" i="3"/>
  <c r="U16" i="3"/>
  <c r="T24" i="3"/>
  <c r="T73" i="3"/>
  <c r="T85" i="3"/>
  <c r="U86" i="3"/>
  <c r="T32" i="3"/>
  <c r="U81" i="3"/>
  <c r="U78" i="3"/>
  <c r="T87" i="3"/>
  <c r="T88" i="3"/>
  <c r="T53" i="3"/>
  <c r="U49" i="3"/>
  <c r="T16" i="3"/>
  <c r="T64" i="3"/>
  <c r="U14" i="3"/>
  <c r="U60" i="3"/>
  <c r="U54" i="3"/>
  <c r="T76" i="3"/>
  <c r="U12" i="3"/>
  <c r="T94" i="3"/>
  <c r="U28" i="3"/>
  <c r="T45" i="3"/>
  <c r="T9" i="3"/>
  <c r="T68" i="3"/>
  <c r="U21" i="3"/>
  <c r="U93" i="3"/>
  <c r="T33" i="3"/>
  <c r="U29" i="3"/>
  <c r="T20" i="3"/>
  <c r="T96" i="3"/>
  <c r="U72" i="3"/>
  <c r="U96" i="3"/>
  <c r="T44" i="3"/>
  <c r="T5" i="3"/>
  <c r="U94" i="3"/>
  <c r="U17" i="3"/>
  <c r="T23" i="3"/>
  <c r="T47" i="3"/>
  <c r="T49" i="3"/>
  <c r="T55" i="3"/>
  <c r="U97" i="3"/>
  <c r="CT51" i="3" s="1"/>
  <c r="U6" i="3"/>
  <c r="T25" i="3"/>
  <c r="U79" i="3"/>
  <c r="T60" i="3"/>
  <c r="T4" i="3"/>
  <c r="T62" i="3"/>
  <c r="T7" i="3"/>
  <c r="U20" i="3"/>
  <c r="U46" i="3"/>
  <c r="U38" i="3"/>
  <c r="CT9" i="3"/>
  <c r="CT8" i="3"/>
  <c r="CT36" i="3" l="1"/>
  <c r="CT23" i="3"/>
  <c r="CT48" i="3"/>
  <c r="CT32" i="3"/>
  <c r="CT33" i="3"/>
  <c r="CT34" i="3"/>
  <c r="CT12" i="3"/>
  <c r="CT14" i="3"/>
  <c r="CT30" i="3"/>
  <c r="CT52" i="3"/>
  <c r="CT29" i="3"/>
  <c r="CT53" i="3"/>
  <c r="CT50" i="3"/>
  <c r="CT25" i="3"/>
  <c r="CT6" i="3"/>
  <c r="CT31" i="3"/>
  <c r="CT26" i="3"/>
  <c r="CT18" i="3"/>
  <c r="CT16" i="3"/>
  <c r="CT49" i="3"/>
  <c r="CT11" i="3"/>
  <c r="CT40" i="3"/>
  <c r="CT43" i="3"/>
  <c r="CT19" i="3"/>
  <c r="CT13" i="3"/>
  <c r="CT39" i="3"/>
  <c r="CT10" i="3"/>
  <c r="CT21" i="3"/>
  <c r="CT44" i="3"/>
  <c r="CT41" i="3"/>
  <c r="CT17" i="3"/>
  <c r="CT15" i="3"/>
  <c r="CT38" i="3"/>
  <c r="CT28" i="3"/>
  <c r="CT35" i="3"/>
  <c r="CT47" i="3"/>
  <c r="CT7" i="3"/>
  <c r="CT46" i="3"/>
  <c r="CT42" i="3"/>
  <c r="CT45" i="3"/>
  <c r="CT20" i="3"/>
  <c r="CT27" i="3"/>
  <c r="CT22" i="3"/>
  <c r="CU43" i="3" l="1"/>
  <c r="CU47" i="3"/>
  <c r="CU49" i="3"/>
  <c r="CU48" i="3"/>
  <c r="CU21" i="3"/>
  <c r="CU10" i="3"/>
  <c r="CU18" i="3"/>
  <c r="CU11" i="3"/>
  <c r="CU28" i="3"/>
  <c r="CU22" i="3"/>
  <c r="CU39" i="3"/>
  <c r="CU45" i="3"/>
  <c r="CU44" i="3"/>
  <c r="CU24" i="3"/>
  <c r="CU41" i="3"/>
  <c r="CU27" i="3"/>
  <c r="CU30" i="3"/>
  <c r="CU20" i="3"/>
  <c r="CU35" i="3"/>
  <c r="CU50" i="3"/>
  <c r="CU33" i="3"/>
  <c r="CU25" i="3"/>
  <c r="CU7" i="3"/>
  <c r="CU23" i="3"/>
  <c r="CU31" i="3"/>
  <c r="CU9" i="3"/>
  <c r="CU19" i="3"/>
  <c r="CU46" i="3"/>
  <c r="CU32" i="3"/>
  <c r="CU8" i="3"/>
  <c r="CU51" i="3"/>
  <c r="CU53" i="3"/>
  <c r="CU15" i="3"/>
  <c r="CU14" i="3"/>
  <c r="CU42" i="3"/>
  <c r="CU34" i="3"/>
  <c r="CU17" i="3"/>
  <c r="CU12" i="3"/>
  <c r="CU16" i="3"/>
  <c r="CU40" i="3"/>
  <c r="CU37" i="3"/>
  <c r="CU6" i="3"/>
  <c r="CU52" i="3"/>
  <c r="CU13" i="3"/>
  <c r="CU36" i="3"/>
  <c r="CU38" i="3"/>
  <c r="CU26" i="3"/>
  <c r="CU29" i="3"/>
  <c r="CV51" i="3" l="1"/>
  <c r="CW51" i="3" s="1"/>
  <c r="CV45" i="3"/>
  <c r="CW45" i="3" s="1"/>
  <c r="CV49" i="3"/>
  <c r="CW49" i="3" s="1"/>
  <c r="CV35" i="3"/>
  <c r="CW35" i="3" s="1"/>
  <c r="CV8" i="3"/>
  <c r="CW8" i="3" s="1"/>
  <c r="CV18" i="3"/>
  <c r="CW18" i="3" s="1"/>
  <c r="CV13" i="3"/>
  <c r="CW13" i="3" s="1"/>
  <c r="CV47" i="3"/>
  <c r="CW47" i="3" s="1"/>
  <c r="CV12" i="3"/>
  <c r="CW12" i="3" s="1"/>
  <c r="CV48" i="3"/>
  <c r="CW48" i="3" s="1"/>
  <c r="CV19" i="3"/>
  <c r="CW19" i="3" s="1"/>
  <c r="CV30" i="3"/>
  <c r="CW30" i="3" s="1"/>
  <c r="CV16" i="3"/>
  <c r="CW16" i="3" s="1"/>
  <c r="CV9" i="3"/>
  <c r="CW9" i="3" s="1"/>
  <c r="CV25" i="3"/>
  <c r="CW25" i="3" s="1"/>
  <c r="CV24" i="3"/>
  <c r="CW24" i="3" s="1"/>
  <c r="CV33" i="3"/>
  <c r="CW33" i="3" s="1"/>
  <c r="CV7" i="3"/>
  <c r="CW7" i="3" s="1"/>
  <c r="CV10" i="3"/>
  <c r="CW10" i="3" s="1"/>
  <c r="CV44" i="3"/>
  <c r="CW44" i="3" s="1"/>
  <c r="CV29" i="3"/>
  <c r="CW29" i="3" s="1"/>
  <c r="CV20" i="3"/>
  <c r="CW20" i="3" s="1"/>
  <c r="CV39" i="3"/>
  <c r="CW39" i="3" s="1"/>
  <c r="CV53" i="3"/>
  <c r="CW53" i="3" s="1"/>
  <c r="CV42" i="3"/>
  <c r="CW42" i="3" s="1"/>
  <c r="CV37" i="3"/>
  <c r="CW37" i="3" s="1"/>
  <c r="CV46" i="3"/>
  <c r="CW46" i="3" s="1"/>
  <c r="CV17" i="3"/>
  <c r="CW17" i="3" s="1"/>
  <c r="CV28" i="3"/>
  <c r="CW28" i="3" s="1"/>
  <c r="CV52" i="3"/>
  <c r="CW52" i="3" s="1"/>
  <c r="CV15" i="3"/>
  <c r="CW15" i="3" s="1"/>
  <c r="CV6" i="3"/>
  <c r="CW6" i="3" s="1"/>
  <c r="CV38" i="3"/>
  <c r="CW38" i="3" s="1"/>
  <c r="CV34" i="3"/>
  <c r="CW34" i="3" s="1"/>
  <c r="CV11" i="3"/>
  <c r="CW11" i="3" s="1"/>
  <c r="CV32" i="3"/>
  <c r="CW32" i="3" s="1"/>
  <c r="CV43" i="3"/>
  <c r="CW43" i="3" s="1"/>
  <c r="CV27" i="3"/>
  <c r="CW27" i="3" s="1"/>
  <c r="CV36" i="3"/>
  <c r="CW36" i="3" s="1"/>
  <c r="CV26" i="3"/>
  <c r="CW26" i="3" s="1"/>
  <c r="CV22" i="3"/>
  <c r="CW22" i="3" s="1"/>
  <c r="CV40" i="3"/>
  <c r="CW40" i="3" s="1"/>
  <c r="CV50" i="3"/>
  <c r="CW50" i="3" s="1"/>
  <c r="CV31" i="3"/>
  <c r="CW31" i="3" s="1"/>
  <c r="CV41" i="3"/>
  <c r="CW41" i="3" s="1"/>
  <c r="CV21" i="3"/>
  <c r="CW21" i="3" s="1"/>
  <c r="CV23" i="3"/>
  <c r="CW23" i="3" s="1"/>
  <c r="CV14" i="3"/>
  <c r="CW14" i="3" s="1"/>
  <c r="CX51" i="3" l="1"/>
  <c r="CX40" i="3"/>
  <c r="CX22" i="3"/>
  <c r="CX46" i="3"/>
  <c r="CX37" i="3"/>
  <c r="CX31" i="3"/>
  <c r="CX13" i="3"/>
  <c r="CX27" i="3"/>
  <c r="CX52" i="3"/>
  <c r="CX33" i="3"/>
  <c r="CX43" i="3"/>
  <c r="CX41" i="3"/>
  <c r="CX47" i="3"/>
  <c r="CX14" i="3"/>
  <c r="CX28" i="3"/>
  <c r="CX6" i="3"/>
  <c r="CX44" i="3"/>
  <c r="CX42" i="3"/>
  <c r="CX15"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X20" i="3"/>
  <c r="CX26" i="3"/>
  <c r="CY52" i="3" l="1"/>
  <c r="CZ52" i="3" s="1"/>
  <c r="CY48" i="3"/>
  <c r="CZ48" i="3" s="1"/>
  <c r="CY53" i="3"/>
  <c r="CZ53" i="3" s="1"/>
  <c r="CY18" i="3"/>
  <c r="CZ1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51" i="3"/>
  <c r="CZ51" i="3" s="1"/>
  <c r="CY41" i="3"/>
  <c r="CZ4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42" i="3"/>
  <c r="DC42" i="3" s="1"/>
  <c r="DB27" i="3"/>
  <c r="DC27" i="3" s="1"/>
  <c r="DB40" i="3"/>
  <c r="DC40" i="3" s="1"/>
  <c r="DB51" i="3"/>
  <c r="DC51" i="3" s="1"/>
  <c r="DB52" i="3"/>
  <c r="DC52" i="3" s="1"/>
  <c r="DB32" i="3"/>
  <c r="DC32" i="3" s="1"/>
  <c r="DB12" i="3"/>
  <c r="DC12" i="3" s="1"/>
  <c r="DB9" i="3"/>
  <c r="DC9" i="3" s="1"/>
  <c r="DB43" i="3"/>
  <c r="DC43" i="3" s="1"/>
  <c r="DB17" i="3"/>
  <c r="DC17" i="3" s="1"/>
  <c r="DB28" i="3"/>
  <c r="DC28" i="3" s="1"/>
  <c r="DB21" i="3"/>
  <c r="DC21" i="3" s="1"/>
  <c r="DB10" i="3"/>
  <c r="DC10" i="3" s="1"/>
  <c r="DB8" i="3"/>
  <c r="DC8" i="3" s="1"/>
  <c r="DB49" i="3"/>
  <c r="DC49" i="3" s="1"/>
  <c r="DB41" i="3"/>
  <c r="DC41" i="3" s="1"/>
  <c r="DB19" i="3"/>
  <c r="DC19" i="3" s="1"/>
  <c r="DB48" i="3"/>
  <c r="DC48" i="3" s="1"/>
  <c r="DB31" i="3"/>
  <c r="DC31" i="3" s="1"/>
  <c r="DB46" i="3"/>
  <c r="DC46" i="3" s="1"/>
  <c r="DB35" i="3"/>
  <c r="DC35" i="3" s="1"/>
  <c r="DB25" i="3"/>
  <c r="DC25" i="3" s="1"/>
  <c r="DB16" i="3"/>
  <c r="DC16"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6" i="3" l="1"/>
  <c r="DJ6" i="3" s="1"/>
  <c r="DQ7" i="3"/>
  <c r="DJ7" i="3" s="1"/>
  <c r="AV25" i="3"/>
  <c r="AV46" i="3"/>
  <c r="DQ33" i="3"/>
  <c r="DJ33" i="3" s="1"/>
  <c r="AV54" i="3"/>
  <c r="DQ27" i="3"/>
  <c r="DJ27" i="3" s="1"/>
  <c r="DQ19" i="3"/>
  <c r="DJ19" i="3" s="1"/>
  <c r="AV57" i="3"/>
  <c r="DQ14" i="3"/>
  <c r="DJ14" i="3" s="1"/>
  <c r="AV62" i="3"/>
  <c r="AV40" i="3"/>
  <c r="AV95" i="3"/>
  <c r="AV15" i="3"/>
  <c r="DQ53" i="3"/>
  <c r="DJ53" i="3" s="1"/>
  <c r="AV22" i="3"/>
  <c r="DQ12" i="3"/>
  <c r="DJ12" i="3" s="1"/>
  <c r="AV70" i="3"/>
  <c r="DQ16" i="3"/>
  <c r="DJ16" i="3" s="1"/>
  <c r="DQ11" i="3"/>
  <c r="DJ11" i="3" s="1"/>
  <c r="DQ35" i="3"/>
  <c r="DJ35" i="3" s="1"/>
  <c r="AV88" i="3"/>
  <c r="DQ32" i="3"/>
  <c r="DJ32" i="3" s="1"/>
  <c r="AV56" i="3"/>
  <c r="DQ48" i="3"/>
  <c r="DJ48" i="3" s="1"/>
  <c r="AV17" i="3"/>
  <c r="DQ50" i="3"/>
  <c r="DJ50" i="3" s="1"/>
  <c r="AV79" i="3"/>
  <c r="DQ45" i="3"/>
  <c r="DJ45" i="3" s="1"/>
  <c r="AV87" i="3"/>
  <c r="DQ30" i="3"/>
  <c r="DJ30" i="3" s="1"/>
  <c r="AV32" i="3"/>
  <c r="AV65" i="3"/>
  <c r="DQ15" i="3"/>
  <c r="DJ15" i="3" s="1"/>
  <c r="DQ38" i="3"/>
  <c r="DJ38" i="3" s="1"/>
  <c r="AV71" i="3"/>
  <c r="AV64" i="3"/>
  <c r="DQ29" i="3"/>
  <c r="DJ29" i="3" s="1"/>
  <c r="DQ46" i="3"/>
  <c r="DJ46" i="3" s="1"/>
  <c r="DQ10" i="3"/>
  <c r="DJ10" i="3" s="1"/>
  <c r="AV73" i="3"/>
  <c r="DQ13" i="3"/>
  <c r="DJ13" i="3" s="1"/>
  <c r="AV47" i="3"/>
  <c r="DQ41" i="3"/>
  <c r="DJ41" i="3" s="1"/>
  <c r="AV72" i="3"/>
  <c r="DQ21" i="3"/>
  <c r="DJ21" i="3" s="1"/>
  <c r="AV38" i="3"/>
  <c r="DQ44" i="3"/>
  <c r="DJ44" i="3" s="1"/>
  <c r="DQ36" i="3"/>
  <c r="DJ36" i="3" s="1"/>
  <c r="AV6" i="3"/>
  <c r="AV63" i="3"/>
  <c r="DQ52" i="3"/>
  <c r="DJ52" i="3" s="1"/>
  <c r="AV23" i="3"/>
  <c r="DQ8" i="3"/>
  <c r="DJ8" i="3" s="1"/>
  <c r="DQ17" i="3"/>
  <c r="DJ17" i="3" s="1"/>
  <c r="AV24" i="3"/>
  <c r="DQ18" i="3"/>
  <c r="DJ18" i="3" s="1"/>
  <c r="AV49" i="3"/>
  <c r="DQ28" i="3"/>
  <c r="DJ28" i="3" s="1"/>
  <c r="DQ49" i="3"/>
  <c r="DJ49" i="3" s="1"/>
  <c r="AV86" i="3"/>
  <c r="DQ22" i="3"/>
  <c r="DJ22" i="3" s="1"/>
  <c r="DQ40" i="3"/>
  <c r="DJ40" i="3" s="1"/>
  <c r="DQ47" i="3"/>
  <c r="DJ47" i="3" s="1"/>
  <c r="DQ25" i="3"/>
  <c r="DJ25" i="3" s="1"/>
  <c r="DQ26" i="3"/>
  <c r="DJ26" i="3" s="1"/>
  <c r="DQ20" i="3"/>
  <c r="DJ20" i="3" s="1"/>
  <c r="AV41" i="3"/>
  <c r="DQ23" i="3"/>
  <c r="DJ23" i="3" s="1"/>
  <c r="DQ24" i="3"/>
  <c r="DJ24" i="3" s="1"/>
  <c r="AV97" i="3"/>
  <c r="AV81" i="3"/>
  <c r="DQ51" i="3"/>
  <c r="DJ51" i="3" s="1"/>
  <c r="AV94" i="3"/>
  <c r="AV80" i="3"/>
  <c r="AV14" i="3"/>
  <c r="AV78" i="3"/>
  <c r="AV89" i="3"/>
  <c r="DQ9" i="3"/>
  <c r="DJ9" i="3" s="1"/>
  <c r="AV8" i="3"/>
  <c r="DQ31" i="3"/>
  <c r="DJ31" i="3" s="1"/>
  <c r="DQ39" i="3"/>
  <c r="DJ39" i="3" s="1"/>
  <c r="DQ43" i="3"/>
  <c r="DJ43" i="3" s="1"/>
  <c r="AV55" i="3"/>
  <c r="AV33" i="3"/>
  <c r="AV16" i="3"/>
  <c r="DQ37" i="3"/>
  <c r="DJ37" i="3" s="1"/>
  <c r="AV39" i="3"/>
  <c r="AV31" i="3"/>
  <c r="AV9" i="3"/>
  <c r="AV30" i="3"/>
  <c r="DQ34" i="3"/>
  <c r="DJ34" i="3" s="1"/>
  <c r="AV48" i="3"/>
  <c r="AV96" i="3"/>
  <c r="AV7" i="3"/>
  <c r="DQ42" i="3"/>
  <c r="DJ42"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L8" i="3"/>
  <c r="AU8" i="3" s="1"/>
  <c r="DL6" i="3"/>
  <c r="AU6" i="3" s="1"/>
  <c r="DL45" i="3"/>
  <c r="DN45" i="3" s="1" a="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L41" i="3"/>
  <c r="DL36" i="3"/>
  <c r="AU64" i="3" s="1"/>
  <c r="DL19" i="3"/>
  <c r="AU31" i="3" s="1"/>
  <c r="DL26" i="3"/>
  <c r="DL35" i="3"/>
  <c r="AU63" i="3" s="1"/>
  <c r="DL29" i="3"/>
  <c r="DN29" i="3" s="1" a="1"/>
  <c r="DL24" i="3"/>
  <c r="AU40" i="3" s="1"/>
  <c r="DL39" i="3"/>
  <c r="AU71" i="3" s="1"/>
  <c r="DL38" i="3"/>
  <c r="AU70" i="3" s="1"/>
  <c r="DL17" i="3"/>
  <c r="AU25" i="3" s="1"/>
  <c r="DL23" i="3"/>
  <c r="AU39" i="3" s="1"/>
  <c r="DL42" i="3"/>
  <c r="AU78" i="3" s="1"/>
  <c r="DL34" i="3"/>
  <c r="AU62" i="3" s="1"/>
  <c r="DL44" i="3"/>
  <c r="AU80" i="3" s="1"/>
  <c r="DN45" i="3" l="1"/>
  <c r="DN50" i="3"/>
  <c r="DN20" i="3"/>
  <c r="DN29" i="3"/>
  <c r="DN33" i="3" a="1"/>
  <c r="DN31" i="3" a="1"/>
  <c r="DM33" i="3"/>
  <c r="DN49" i="3" a="1"/>
  <c r="DN32" i="3" a="1"/>
  <c r="DM37" i="3"/>
  <c r="DM25" i="3"/>
  <c r="DN30" i="3" a="1"/>
  <c r="DM32" i="3"/>
  <c r="DM31" i="3"/>
  <c r="AU15" i="3"/>
  <c r="DM30" i="3"/>
  <c r="DN25" i="3" a="1"/>
  <c r="DM13" i="3"/>
  <c r="DM52" i="3"/>
  <c r="DM51" i="3"/>
  <c r="DN52" i="3" a="1"/>
  <c r="DM10" i="3"/>
  <c r="DN11" i="3" a="1"/>
  <c r="DN11" i="3" s="1"/>
  <c r="DM40" i="3"/>
  <c r="DN19" i="3" a="1"/>
  <c r="DM34" i="3"/>
  <c r="DN37" i="3" a="1"/>
  <c r="DN34" i="3" a="1"/>
  <c r="DN46" i="3" a="1"/>
  <c r="DN51" i="3" a="1"/>
  <c r="DN28" i="3" a="1"/>
  <c r="DM19" i="3"/>
  <c r="DN43" i="3" a="1"/>
  <c r="DN27" i="3" a="1"/>
  <c r="DM35" i="3"/>
  <c r="DN18" i="3" a="1"/>
  <c r="DM46" i="3"/>
  <c r="DN16" i="3" a="1"/>
  <c r="DM53" i="3"/>
  <c r="DM49" i="3"/>
  <c r="DM22" i="3"/>
  <c r="DN17" i="3" a="1"/>
  <c r="DN17" i="3" s="1"/>
  <c r="DM16" i="3"/>
  <c r="DM28" i="3"/>
  <c r="DM15" i="3"/>
  <c r="AU85" i="3"/>
  <c r="AV84" i="3" s="1"/>
  <c r="DM6" i="3"/>
  <c r="DN6" i="3" a="1"/>
  <c r="DN6" i="3" s="1"/>
  <c r="DN8" i="3" a="1"/>
  <c r="DN8" i="3" s="1"/>
  <c r="DN38" i="3" a="1"/>
  <c r="DM17" i="3"/>
  <c r="DN42" i="3" a="1"/>
  <c r="AU61" i="3"/>
  <c r="AV60" i="3" s="1"/>
  <c r="DM36" i="3"/>
  <c r="DM42" i="3"/>
  <c r="DM20" i="3"/>
  <c r="AU37" i="3"/>
  <c r="AV36" i="3" s="1"/>
  <c r="DN36" i="3" a="1"/>
  <c r="DN40" i="3" a="1"/>
  <c r="DM24" i="3"/>
  <c r="DN47" i="3" a="1"/>
  <c r="DM27" i="3"/>
  <c r="DM21" i="3"/>
  <c r="DN13" i="3" a="1"/>
  <c r="DN13" i="3" s="1"/>
  <c r="DM8" i="3"/>
  <c r="DN21" i="3" a="1"/>
  <c r="DM38" i="3"/>
  <c r="DN10" i="3" a="1"/>
  <c r="DN10" i="3" s="1"/>
  <c r="DN39" i="3" a="1"/>
  <c r="DM44" i="3"/>
  <c r="DM23" i="3"/>
  <c r="DN22" i="3" a="1"/>
  <c r="DM29" i="3"/>
  <c r="AU46" i="3"/>
  <c r="DN26" i="3" a="1"/>
  <c r="DM26" i="3"/>
  <c r="DN24" i="3" a="1"/>
  <c r="DM48" i="3"/>
  <c r="AU49" i="3"/>
  <c r="DM50" i="3"/>
  <c r="AU81" i="3"/>
  <c r="AU77" i="3" s="1"/>
  <c r="AV76" i="3" s="1"/>
  <c r="DM45" i="3"/>
  <c r="AU22" i="3"/>
  <c r="AU21" i="3" s="1"/>
  <c r="AV20" i="3" s="1"/>
  <c r="DN14" i="3" a="1"/>
  <c r="DN14" i="3" s="1"/>
  <c r="AU32" i="3"/>
  <c r="AU29" i="3" s="1"/>
  <c r="AV28" i="3" s="1"/>
  <c r="DN44" i="3" a="1"/>
  <c r="DN35" i="3" a="1"/>
  <c r="DN15" i="3" a="1"/>
  <c r="AU73" i="3"/>
  <c r="AU69" i="3" s="1"/>
  <c r="AV68" i="3" s="1"/>
  <c r="DN48" i="3" a="1"/>
  <c r="AU94" i="3"/>
  <c r="AU93" i="3" s="1"/>
  <c r="AV92" i="3" s="1"/>
  <c r="DM43" i="3"/>
  <c r="DM9" i="3"/>
  <c r="DM47" i="3"/>
  <c r="DN12" i="3" a="1"/>
  <c r="DN12" i="3" s="1"/>
  <c r="DM7" i="3"/>
  <c r="DN9" i="3" a="1"/>
  <c r="DN9" i="3" s="1"/>
  <c r="DM12" i="3"/>
  <c r="DN53" i="3" a="1"/>
  <c r="DM39" i="3"/>
  <c r="AU7" i="3"/>
  <c r="AU5" i="3" s="1"/>
  <c r="AV4" i="3" s="1"/>
  <c r="DM18" i="3"/>
  <c r="DN23" i="3" a="1"/>
  <c r="DM41" i="3"/>
  <c r="DN41" i="3" a="1"/>
  <c r="AU53" i="3"/>
  <c r="AV52" i="3" s="1"/>
  <c r="DF9" i="3"/>
  <c r="DN33" i="3" l="1"/>
  <c r="DN31" i="3"/>
  <c r="DN49" i="3"/>
  <c r="DN34" i="3"/>
  <c r="DN48" i="3"/>
  <c r="DN32" i="3"/>
  <c r="DN30" i="3"/>
  <c r="DN26" i="3"/>
  <c r="DN35" i="3"/>
  <c r="DN25" i="3"/>
  <c r="DN52" i="3"/>
  <c r="DN19" i="3"/>
  <c r="DN37" i="3"/>
  <c r="DN46" i="3"/>
  <c r="DN38" i="3"/>
  <c r="DN21" i="3"/>
  <c r="DN15" i="3"/>
  <c r="DN51" i="3"/>
  <c r="DN28" i="3"/>
  <c r="DN43" i="3"/>
  <c r="DN27" i="3"/>
  <c r="DN18" i="3"/>
  <c r="DN16" i="3"/>
  <c r="DN39" i="3"/>
  <c r="DN44" i="3"/>
  <c r="DN42" i="3"/>
  <c r="DN36" i="3"/>
  <c r="DN40" i="3"/>
  <c r="DN47" i="3"/>
  <c r="DN22" i="3"/>
  <c r="DN24" i="3"/>
  <c r="DN41" i="3"/>
  <c r="DN23" i="3"/>
  <c r="AU45" i="3"/>
  <c r="AV44" i="3" s="1"/>
  <c r="AU13" i="3"/>
  <c r="AV12" i="3" s="1"/>
  <c r="DN53" i="3"/>
  <c r="DF6" i="3"/>
  <c r="DF14" i="3" l="1"/>
  <c r="DF24" i="3"/>
  <c r="DF19" i="3"/>
  <c r="DF37" i="3"/>
  <c r="DF26" i="3"/>
  <c r="DF16" i="3"/>
  <c r="DF21" i="3"/>
  <c r="DF23" i="3"/>
  <c r="DF25" i="3"/>
  <c r="DF43" i="3"/>
  <c r="DF41" i="3"/>
  <c r="DF22" i="3"/>
  <c r="DF20" i="3"/>
  <c r="DF15" i="3"/>
  <c r="DF11" i="3"/>
  <c r="DF17" i="3"/>
  <c r="DF13" i="3"/>
  <c r="DF50" i="3"/>
  <c r="DF31" i="3"/>
  <c r="DF34" i="3"/>
  <c r="DF29" i="3"/>
  <c r="DF47" i="3"/>
  <c r="DF46" i="3"/>
  <c r="DF28" i="3"/>
  <c r="DF18" i="3"/>
  <c r="DF12" i="3"/>
  <c r="DF10" i="3"/>
  <c r="DF44" i="3"/>
  <c r="DF40" i="3"/>
  <c r="DF51" i="3"/>
  <c r="DF39" i="3"/>
  <c r="DF36" i="3"/>
  <c r="DF45" i="3"/>
  <c r="DF33" i="3"/>
  <c r="DF42" i="3"/>
  <c r="DF48" i="3"/>
  <c r="DF30" i="3"/>
  <c r="DF49" i="3"/>
  <c r="DF52" i="3"/>
  <c r="DF35" i="3"/>
  <c r="DF38" i="3"/>
  <c r="DF27" i="3"/>
  <c r="DF53" i="3"/>
  <c r="DF32" i="3"/>
  <c r="DG7" i="3"/>
  <c r="DG6" i="3" l="1"/>
  <c r="DG9" i="3"/>
  <c r="DG8" i="3"/>
  <c r="DG19" i="3"/>
  <c r="DG37" i="3"/>
  <c r="DG29" i="3"/>
  <c r="DG35" i="3"/>
  <c r="DG36" i="3"/>
  <c r="DG34" i="3"/>
  <c r="DG31" i="3"/>
  <c r="DG41" i="3"/>
  <c r="DG33" i="3"/>
  <c r="DG49" i="3"/>
  <c r="DG40" i="3"/>
  <c r="DG44" i="3"/>
  <c r="DG42" i="3"/>
  <c r="DG45" i="3"/>
  <c r="DG50" i="3"/>
  <c r="DG10" i="3"/>
  <c r="DG32" i="3"/>
  <c r="DG48" i="3"/>
  <c r="DG53" i="3"/>
  <c r="DG14" i="3"/>
  <c r="DG18" i="3"/>
  <c r="DG17" i="3"/>
  <c r="DG15" i="3"/>
  <c r="DG23" i="3"/>
  <c r="DG20" i="3"/>
  <c r="DG25" i="3"/>
  <c r="DG16" i="3"/>
  <c r="DG21" i="3"/>
  <c r="DG22" i="3"/>
  <c r="DG27" i="3"/>
  <c r="DG24" i="3"/>
  <c r="DG28" i="3"/>
  <c r="DG26" i="3"/>
  <c r="DG30" i="3"/>
  <c r="DG38" i="3"/>
  <c r="DG52" i="3"/>
  <c r="DG39" i="3"/>
  <c r="DG43" i="3"/>
  <c r="DG47" i="3"/>
  <c r="DG46" i="3"/>
  <c r="DG51" i="3"/>
  <c r="DG13" i="3"/>
  <c r="DG11" i="3"/>
  <c r="DG12" i="3"/>
  <c r="DH7" i="3" l="1"/>
  <c r="BN7" i="3" s="1"/>
  <c r="DH6" i="3"/>
  <c r="BN6" i="3" s="1"/>
  <c r="DH8" i="3"/>
  <c r="BN8" i="3" s="1"/>
  <c r="DH9" i="3"/>
  <c r="BN9" i="3" s="1"/>
  <c r="DH32" i="3"/>
  <c r="BN32" i="3" s="1"/>
  <c r="DH10" i="3"/>
  <c r="BN10" i="3" s="1"/>
  <c r="DH33" i="3"/>
  <c r="BN33" i="3" s="1"/>
  <c r="DH25" i="3"/>
  <c r="BN25" i="3" s="1"/>
  <c r="DH23" i="3"/>
  <c r="BN23" i="3" s="1"/>
  <c r="DH14" i="3"/>
  <c r="BN14" i="3" s="1"/>
  <c r="DH20" i="3"/>
  <c r="BN20" i="3" s="1"/>
  <c r="DH22" i="3"/>
  <c r="BN22" i="3" s="1"/>
  <c r="DH31" i="3"/>
  <c r="BN31" i="3" s="1"/>
  <c r="DH42" i="3"/>
  <c r="BN42" i="3" s="1"/>
  <c r="DH16" i="3"/>
  <c r="BN16" i="3" s="1"/>
  <c r="DH53" i="3"/>
  <c r="BN53" i="3" s="1"/>
  <c r="DH13" i="3"/>
  <c r="BN13" i="3" s="1"/>
  <c r="DH34" i="3"/>
  <c r="BN34" i="3" s="1"/>
  <c r="DH11" i="3"/>
  <c r="BN11" i="3" s="1"/>
  <c r="DH44" i="3"/>
  <c r="BN44" i="3" s="1"/>
  <c r="DH19" i="3"/>
  <c r="BN19" i="3" s="1"/>
  <c r="DH51" i="3"/>
  <c r="BN51" i="3" s="1"/>
  <c r="DH39" i="3"/>
  <c r="BN39" i="3" s="1"/>
  <c r="DH49" i="3"/>
  <c r="BN49" i="3" s="1"/>
  <c r="DH48" i="3"/>
  <c r="BN48" i="3" s="1"/>
  <c r="DH18" i="3"/>
  <c r="BN18" i="3" s="1"/>
  <c r="DH21" i="3"/>
  <c r="BN21" i="3" s="1"/>
  <c r="DH41" i="3"/>
  <c r="BN41" i="3" s="1"/>
  <c r="DH36" i="3"/>
  <c r="BN36" i="3" s="1"/>
  <c r="DH35" i="3"/>
  <c r="BN35" i="3" s="1"/>
  <c r="DH45" i="3"/>
  <c r="BN45" i="3" s="1"/>
  <c r="DH27" i="3"/>
  <c r="BN27" i="3" s="1"/>
  <c r="DH12" i="3"/>
  <c r="BN12" i="3" s="1"/>
  <c r="DH52" i="3"/>
  <c r="BN52" i="3" s="1"/>
  <c r="DH17" i="3"/>
  <c r="BN17" i="3" s="1"/>
  <c r="DH47" i="3"/>
  <c r="BN47" i="3" s="1"/>
  <c r="DH26" i="3"/>
  <c r="BN26" i="3" s="1"/>
  <c r="DH46" i="3"/>
  <c r="BN46" i="3" s="1"/>
  <c r="DH29" i="3"/>
  <c r="BN29" i="3" s="1"/>
  <c r="DH38" i="3"/>
  <c r="BN38" i="3" s="1"/>
  <c r="DH40" i="3"/>
  <c r="BN40" i="3" s="1"/>
  <c r="DH28" i="3"/>
  <c r="BN28" i="3" s="1"/>
  <c r="DH15" i="3"/>
  <c r="BN15" i="3" s="1"/>
  <c r="DH24" i="3"/>
  <c r="BN24" i="3" s="1"/>
  <c r="DH30" i="3"/>
  <c r="BN30" i="3" s="1"/>
  <c r="DH37" i="3"/>
  <c r="BN37" i="3" s="1"/>
  <c r="DH43" i="3"/>
  <c r="BN43" i="3" s="1"/>
  <c r="DH50" i="3"/>
  <c r="BN50" i="3" s="1"/>
  <c r="AL6" i="3" l="1"/>
  <c r="AK6" i="3" s="1" a="1"/>
  <c r="AK6" i="3" s="1"/>
  <c r="AL9" i="3"/>
  <c r="AL8" i="3"/>
  <c r="H6" i="45" s="1"/>
  <c r="BD58" i="3"/>
  <c r="BI58" i="3" s="1"/>
  <c r="AL7" i="3"/>
  <c r="M101" i="3" s="1"/>
  <c r="AA101" i="3" s="1"/>
  <c r="C130" i="31" s="1"/>
  <c r="AL14" i="3"/>
  <c r="AT14" i="3" s="1"/>
  <c r="J12" i="45" s="1"/>
  <c r="AL15" i="3"/>
  <c r="AK15" i="3" s="1" a="1"/>
  <c r="AK15" i="3" s="1"/>
  <c r="AL38" i="3"/>
  <c r="AK38" i="3" s="1" a="1"/>
  <c r="AK38" i="3" s="1"/>
  <c r="AL88" i="3"/>
  <c r="AK88" i="3" s="1" a="1"/>
  <c r="AK88" i="3" s="1"/>
  <c r="AL97" i="3"/>
  <c r="AK97" i="3" s="1" a="1"/>
  <c r="AK97" i="3" s="1"/>
  <c r="AL49" i="3"/>
  <c r="AK49" i="3" s="1" a="1"/>
  <c r="AK49" i="3" s="1"/>
  <c r="BD69" i="3"/>
  <c r="BI69" i="3" s="1"/>
  <c r="AL70" i="3"/>
  <c r="AK70" i="3" s="1" a="1"/>
  <c r="AK70" i="3" s="1"/>
  <c r="BD60" i="3"/>
  <c r="BG60" i="3" s="1"/>
  <c r="AL25" i="3"/>
  <c r="AL56" i="3"/>
  <c r="AK56" i="3" s="1" a="1"/>
  <c r="AK56" i="3" s="1"/>
  <c r="AL63" i="3"/>
  <c r="AL80" i="3"/>
  <c r="BD66" i="3"/>
  <c r="BG66" i="3" s="1"/>
  <c r="BD65" i="3"/>
  <c r="BI65" i="3" s="1"/>
  <c r="AL57" i="3"/>
  <c r="AK57" i="3" s="1" a="1"/>
  <c r="AK57" i="3" s="1"/>
  <c r="AL16" i="3"/>
  <c r="AK16" i="3" s="1" a="1"/>
  <c r="AK16" i="3" s="1"/>
  <c r="AL96" i="3"/>
  <c r="AK96" i="3" s="1" a="1"/>
  <c r="AK96" i="3" s="1"/>
  <c r="AL71" i="3"/>
  <c r="AK71" i="3" s="1" a="1"/>
  <c r="AK71" i="3" s="1"/>
  <c r="BD68" i="3"/>
  <c r="BH68" i="3" s="1"/>
  <c r="AL64" i="3"/>
  <c r="AL94" i="3"/>
  <c r="AL24" i="3"/>
  <c r="AL32" i="3"/>
  <c r="AL81" i="3"/>
  <c r="AK81" i="3" s="1" a="1"/>
  <c r="AK81" i="3" s="1"/>
  <c r="AL79" i="3"/>
  <c r="AK79" i="3" s="1" a="1"/>
  <c r="AK79" i="3" s="1"/>
  <c r="AL31" i="3"/>
  <c r="AK31" i="3" s="1" a="1"/>
  <c r="AK31" i="3" s="1"/>
  <c r="BD62" i="3"/>
  <c r="BG62" i="3" s="1"/>
  <c r="AL73" i="3"/>
  <c r="AK73" i="3" s="1" a="1"/>
  <c r="AK73" i="3" s="1"/>
  <c r="AL23" i="3"/>
  <c r="AK23" i="3" s="1" a="1"/>
  <c r="AK23" i="3" s="1"/>
  <c r="AL30" i="3"/>
  <c r="AK30" i="3" s="1" a="1"/>
  <c r="AK30" i="3" s="1"/>
  <c r="BD64" i="3"/>
  <c r="BH64" i="3" s="1"/>
  <c r="AL39" i="3"/>
  <c r="AK39" i="3" s="1" a="1"/>
  <c r="AK39" i="3" s="1"/>
  <c r="AL41" i="3"/>
  <c r="AK41" i="3" s="1" a="1"/>
  <c r="AK41" i="3" s="1"/>
  <c r="BI60" i="3"/>
  <c r="AL87" i="3"/>
  <c r="AL17" i="3"/>
  <c r="AL62" i="3"/>
  <c r="AK62" i="3" s="1" a="1"/>
  <c r="AK62" i="3" s="1"/>
  <c r="AL33" i="3"/>
  <c r="AK33" i="3" s="1" a="1"/>
  <c r="AK33" i="3" s="1"/>
  <c r="AL65" i="3"/>
  <c r="AK65" i="3" s="1" a="1"/>
  <c r="AK65" i="3" s="1"/>
  <c r="BD61" i="3"/>
  <c r="BG61" i="3" s="1"/>
  <c r="AL48" i="3"/>
  <c r="AK48" i="3" s="1" a="1"/>
  <c r="AK48" i="3" s="1"/>
  <c r="BD63" i="3"/>
  <c r="BG63" i="3" s="1"/>
  <c r="AL54" i="3"/>
  <c r="AK54" i="3" s="1" a="1"/>
  <c r="AK54" i="3" s="1"/>
  <c r="BD67" i="3"/>
  <c r="AL55" i="3"/>
  <c r="AK55" i="3" s="1" a="1"/>
  <c r="AK55" i="3" s="1"/>
  <c r="AL47" i="3"/>
  <c r="AL72" i="3"/>
  <c r="AK72" i="3" s="1" a="1"/>
  <c r="AK72" i="3" s="1"/>
  <c r="AL89" i="3"/>
  <c r="AK89" i="3" s="1" a="1"/>
  <c r="AK89" i="3" s="1"/>
  <c r="BH60" i="3"/>
  <c r="AL46" i="3"/>
  <c r="AK46" i="3" s="1" a="1"/>
  <c r="AK46" i="3" s="1"/>
  <c r="AL86" i="3"/>
  <c r="AK86" i="3" s="1" a="1"/>
  <c r="AK86" i="3" s="1"/>
  <c r="AL78" i="3"/>
  <c r="AK78" i="3" s="1" a="1"/>
  <c r="AK78" i="3" s="1"/>
  <c r="AL40" i="3"/>
  <c r="AK40" i="3" s="1" a="1"/>
  <c r="AK40" i="3" s="1"/>
  <c r="BD59" i="3"/>
  <c r="BH59" i="3" s="1"/>
  <c r="AL22" i="3"/>
  <c r="AK22" i="3" s="1" a="1"/>
  <c r="AK22" i="3" s="1"/>
  <c r="AL95" i="3"/>
  <c r="BG69" i="3"/>
  <c r="BG64" i="3"/>
  <c r="BG65" i="3"/>
  <c r="BI63" i="3"/>
  <c r="BH65" i="3"/>
  <c r="BI59" i="3"/>
  <c r="BG58" i="3"/>
  <c r="BH62" i="3"/>
  <c r="BG68" i="3"/>
  <c r="BH69" i="3"/>
  <c r="BH58" i="3"/>
  <c r="BH66" i="3"/>
  <c r="BI62" i="3"/>
  <c r="BI68" i="3"/>
  <c r="BI61" i="3"/>
  <c r="BH61" i="3"/>
  <c r="BI64" i="3"/>
  <c r="BG67" i="3"/>
  <c r="BI66" i="3"/>
  <c r="BH63" i="3"/>
  <c r="BH67" i="3"/>
  <c r="BG59" i="3"/>
  <c r="BI67" i="3"/>
  <c r="AK14" i="3" a="1"/>
  <c r="AK14" i="3" s="1"/>
  <c r="AK8" i="3" a="1"/>
  <c r="AK8" i="3" s="1"/>
  <c r="AK7" i="3" a="1"/>
  <c r="AK7" i="3" s="1"/>
  <c r="AK9" i="3" a="1"/>
  <c r="AK9" i="3" s="1"/>
  <c r="AK80" i="3" a="1"/>
  <c r="AK80" i="3" s="1"/>
  <c r="AK17" i="3" a="1"/>
  <c r="AK17" i="3" s="1"/>
  <c r="AK63" i="3" a="1"/>
  <c r="AK63" i="3" s="1"/>
  <c r="AK25" i="3" a="1"/>
  <c r="AK25" i="3" s="1"/>
  <c r="AK87" i="3" a="1"/>
  <c r="AK87" i="3" s="1"/>
  <c r="AK32" i="3" a="1"/>
  <c r="AK32" i="3" s="1"/>
  <c r="AK47" i="3" a="1"/>
  <c r="AK47" i="3" s="1"/>
  <c r="AK24" i="3" a="1"/>
  <c r="AK24" i="3" s="1"/>
  <c r="AK94" i="3" a="1"/>
  <c r="AK94" i="3" s="1"/>
  <c r="AK95" i="3" a="1"/>
  <c r="AK95" i="3" s="1"/>
  <c r="AK64" i="3" a="1"/>
  <c r="AK64" i="3" s="1"/>
  <c r="M107" i="3" l="1"/>
  <c r="AA107" i="3" s="1"/>
  <c r="AA33" i="45" s="1"/>
  <c r="H7" i="45"/>
  <c r="AQ9" i="3"/>
  <c r="AN9" i="3"/>
  <c r="AP9" i="3"/>
  <c r="H4" i="45"/>
  <c r="AO6" i="3"/>
  <c r="AM6" i="3"/>
  <c r="I4" i="45" s="1"/>
  <c r="AN6" i="3"/>
  <c r="AR6" i="3"/>
  <c r="AQ6" i="3"/>
  <c r="AP6" i="3"/>
  <c r="AS6" i="3"/>
  <c r="AT6" i="3"/>
  <c r="J4" i="45" s="1"/>
  <c r="AO8" i="3"/>
  <c r="AP8" i="3"/>
  <c r="AM14" i="3"/>
  <c r="I12" i="45" s="1"/>
  <c r="AM8" i="3"/>
  <c r="I6" i="45" s="1"/>
  <c r="AO14" i="3"/>
  <c r="AR9" i="3"/>
  <c r="AT9" i="3"/>
  <c r="J7" i="45" s="1"/>
  <c r="AM9" i="3"/>
  <c r="I7" i="45" s="1"/>
  <c r="AO9" i="3"/>
  <c r="AS9" i="3"/>
  <c r="AA9" i="45"/>
  <c r="AP14" i="3"/>
  <c r="AQ14" i="3"/>
  <c r="H12" i="45"/>
  <c r="M113" i="3"/>
  <c r="AA113" i="3" s="1"/>
  <c r="D113" i="3" s="1"/>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434" i="40"/>
  <c r="G259" i="40"/>
  <c r="G253" i="40"/>
  <c r="G451" i="40"/>
  <c r="G228"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76" i="40"/>
  <c r="G420" i="40"/>
  <c r="G468" i="40"/>
  <c r="G473" i="40"/>
  <c r="G346" i="40"/>
  <c r="G292" i="40"/>
  <c r="G444" i="40"/>
  <c r="G348" i="40"/>
  <c r="G194" i="40"/>
  <c r="G255" i="40"/>
  <c r="G491" i="40"/>
  <c r="G387" i="40"/>
  <c r="G311" i="40"/>
  <c r="G440" i="40"/>
  <c r="G190" i="40"/>
  <c r="G175" i="40"/>
  <c r="F296" i="40"/>
  <c r="G320" i="40"/>
  <c r="G455" i="40"/>
  <c r="G493" i="40"/>
  <c r="G243" i="40"/>
  <c r="G170" i="40"/>
  <c r="G488" i="40"/>
  <c r="G335" i="40"/>
  <c r="F295" i="40"/>
  <c r="G197" i="40"/>
  <c r="G422" i="40"/>
  <c r="G449" i="40"/>
  <c r="G395" i="40"/>
  <c r="G269" i="40"/>
  <c r="G178" i="40"/>
  <c r="G356" i="40"/>
  <c r="G489" i="40"/>
  <c r="G326" i="40"/>
  <c r="G428" i="40"/>
  <c r="F297" i="40"/>
  <c r="G396" i="40"/>
  <c r="G180" i="40"/>
  <c r="G358" i="40"/>
  <c r="G242" i="40"/>
  <c r="G361" i="40"/>
  <c r="G177" i="40"/>
  <c r="G266" i="40"/>
  <c r="G211" i="40"/>
  <c r="G414" i="40"/>
  <c r="G409" i="40"/>
  <c r="G218" i="40"/>
  <c r="G365" i="40"/>
  <c r="G408"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397" i="40"/>
  <c r="G324" i="40"/>
  <c r="G319" i="40"/>
  <c r="G224" i="40"/>
  <c r="G334" i="40"/>
  <c r="G238" i="40"/>
  <c r="G403" i="40"/>
  <c r="G302" i="40"/>
  <c r="G485" i="40"/>
  <c r="G235" i="40"/>
  <c r="G210" i="40"/>
  <c r="G267" i="40"/>
  <c r="G472" i="40"/>
  <c r="G268" i="40"/>
  <c r="G359" i="40"/>
  <c r="G219" i="40"/>
  <c r="G393" i="40"/>
  <c r="G426" i="40"/>
  <c r="G196" i="40"/>
  <c r="G463" i="40"/>
  <c r="G340" i="40"/>
  <c r="G418" i="40"/>
  <c r="G217" i="40"/>
  <c r="G454" i="40"/>
  <c r="G343" i="40"/>
  <c r="G371" i="40"/>
  <c r="G301" i="40"/>
  <c r="G195" i="40"/>
  <c r="G352" i="40"/>
  <c r="G373" i="40"/>
  <c r="G188" i="40"/>
  <c r="G310" i="40"/>
  <c r="G338" i="40"/>
  <c r="G205" i="40"/>
  <c r="G382" i="40"/>
  <c r="G376" i="40"/>
  <c r="G204" i="40"/>
  <c r="G388" i="40"/>
  <c r="G364" i="40"/>
  <c r="G274" i="40"/>
  <c r="G281" i="40"/>
  <c r="G447" i="40"/>
  <c r="G293" i="40"/>
  <c r="G198" i="40"/>
  <c r="G275" i="40"/>
  <c r="G465" i="40"/>
  <c r="G442" i="40"/>
  <c r="G280" i="40"/>
  <c r="G431" i="40"/>
  <c r="F299" i="40"/>
  <c r="G487" i="40"/>
  <c r="G416"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AT15" i="3"/>
  <c r="J13" i="45" s="1"/>
  <c r="AS15" i="3"/>
  <c r="AR15" i="3"/>
  <c r="AO15" i="3"/>
  <c r="AN15" i="3"/>
  <c r="AM15" i="3"/>
  <c r="I13" i="45" s="1"/>
  <c r="H13" i="45"/>
  <c r="AQ15" i="3"/>
  <c r="AP15" i="3"/>
  <c r="G421" i="40"/>
  <c r="G264" i="40"/>
  <c r="G191" i="40"/>
  <c r="G272" i="40"/>
  <c r="G410" i="40"/>
  <c r="G327" i="40"/>
  <c r="G458" i="40"/>
  <c r="AN8" i="3"/>
  <c r="AR8" i="3"/>
  <c r="AQ8" i="3"/>
  <c r="AS8" i="3"/>
  <c r="AO7" i="3"/>
  <c r="AR7" i="3"/>
  <c r="H5" i="45"/>
  <c r="AT7" i="3"/>
  <c r="J5" i="45" s="1"/>
  <c r="AM7" i="3"/>
  <c r="I5" i="45" s="1"/>
  <c r="AS7" i="3"/>
  <c r="AQ7" i="3"/>
  <c r="AN7" i="3"/>
  <c r="AP7" i="3"/>
  <c r="N101" i="3"/>
  <c r="AF101" i="3" s="1"/>
  <c r="D101" i="3" s="1"/>
  <c r="M121" i="3" s="1"/>
  <c r="AA120" i="3" s="1"/>
  <c r="T38" i="45"/>
  <c r="AS88" i="3"/>
  <c r="AM38" i="3"/>
  <c r="I36" i="45" s="1"/>
  <c r="AT38" i="3"/>
  <c r="J36" i="45" s="1"/>
  <c r="H36" i="45"/>
  <c r="M102" i="3"/>
  <c r="AA103" i="3" s="1"/>
  <c r="D103" i="3" s="1"/>
  <c r="AS38" i="3"/>
  <c r="AO38" i="3"/>
  <c r="AQ38" i="3"/>
  <c r="AN38" i="3"/>
  <c r="AR38" i="3"/>
  <c r="AP38" i="3"/>
  <c r="H373" i="40"/>
  <c r="D222" i="40"/>
  <c r="D479" i="40"/>
  <c r="H12" i="40"/>
  <c r="H175" i="40"/>
  <c r="D7" i="40"/>
  <c r="D221" i="40"/>
  <c r="D285" i="40"/>
  <c r="D454" i="40"/>
  <c r="H292" i="40"/>
  <c r="D37" i="40"/>
  <c r="D206" i="40"/>
  <c r="D173" i="40"/>
  <c r="D17" i="40"/>
  <c r="H376" i="40"/>
  <c r="D225" i="40"/>
  <c r="D313" i="40"/>
  <c r="D425" i="40"/>
  <c r="D261" i="40"/>
  <c r="D234" i="40"/>
  <c r="D38" i="40"/>
  <c r="D199" i="40"/>
  <c r="D187" i="40"/>
  <c r="D166" i="40"/>
  <c r="D474" i="40"/>
  <c r="J419" i="40"/>
  <c r="J291" i="40"/>
  <c r="J263" i="40"/>
  <c r="J407" i="40"/>
  <c r="J271" i="40"/>
  <c r="J227" i="40"/>
  <c r="J59" i="40"/>
  <c r="AN14" i="3"/>
  <c r="AS14" i="3"/>
  <c r="D280" i="40"/>
  <c r="D265" i="40"/>
  <c r="D257" i="40"/>
  <c r="D57" i="40"/>
  <c r="D41" i="40"/>
  <c r="D115" i="40"/>
  <c r="D227" i="40"/>
  <c r="D368" i="40"/>
  <c r="D201" i="40"/>
  <c r="D143" i="40"/>
  <c r="D27" i="40"/>
  <c r="D262" i="40"/>
  <c r="J306" i="40"/>
  <c r="J85" i="40"/>
  <c r="J326" i="40"/>
  <c r="J187" i="40"/>
  <c r="J57" i="40"/>
  <c r="J351" i="40"/>
  <c r="J121" i="40"/>
  <c r="J5" i="40"/>
  <c r="AR14" i="3"/>
  <c r="D137" i="40"/>
  <c r="D493" i="40"/>
  <c r="H350" i="40"/>
  <c r="D460" i="40"/>
  <c r="H328" i="40"/>
  <c r="D260" i="40"/>
  <c r="H372" i="40"/>
  <c r="D422" i="40"/>
  <c r="D123" i="40"/>
  <c r="D363"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AS56" i="3"/>
  <c r="AR56" i="3"/>
  <c r="AP56" i="3"/>
  <c r="T6" i="45"/>
  <c r="AN56" i="3"/>
  <c r="AM56" i="3"/>
  <c r="U6" i="45" s="1"/>
  <c r="AQ56" i="3"/>
  <c r="AO56" i="3"/>
  <c r="AM25" i="3"/>
  <c r="I23" i="45" s="1"/>
  <c r="AN16" i="3"/>
  <c r="AQ16" i="3"/>
  <c r="H14" i="45"/>
  <c r="I151" i="40"/>
  <c r="I291" i="40"/>
  <c r="I443" i="40"/>
  <c r="I257" i="40"/>
  <c r="I65" i="40"/>
  <c r="I384" i="40"/>
  <c r="I157" i="40"/>
  <c r="I127" i="40"/>
  <c r="I168" i="40"/>
  <c r="I142" i="40"/>
  <c r="AT56" i="3"/>
  <c r="V6" i="45" s="1"/>
  <c r="T46" i="45"/>
  <c r="AP25" i="3"/>
  <c r="AO25" i="3"/>
  <c r="AS25" i="3"/>
  <c r="AQ25" i="3"/>
  <c r="AT25" i="3"/>
  <c r="J23" i="45" s="1"/>
  <c r="AN25" i="3"/>
  <c r="H23" i="45"/>
  <c r="AR25" i="3"/>
  <c r="AT16" i="3"/>
  <c r="J14" i="45" s="1"/>
  <c r="AP16" i="3"/>
  <c r="AO16" i="3"/>
  <c r="AM16" i="3"/>
  <c r="I14" i="45" s="1"/>
  <c r="AR16" i="3"/>
  <c r="AS16" i="3"/>
  <c r="I351" i="40"/>
  <c r="I394" i="40"/>
  <c r="I466" i="40"/>
  <c r="I177" i="40"/>
  <c r="I393" i="40"/>
  <c r="I324" i="40"/>
  <c r="I407" i="40"/>
  <c r="I190" i="40"/>
  <c r="I37" i="40"/>
  <c r="I77" i="40"/>
  <c r="I52" i="40"/>
  <c r="I163" i="40"/>
  <c r="I244"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436" i="40"/>
  <c r="I328" i="40"/>
  <c r="I210" i="40"/>
  <c r="I80" i="40"/>
  <c r="I120" i="40"/>
  <c r="I134" i="40"/>
  <c r="I238" i="40"/>
  <c r="I221" i="40"/>
  <c r="I33" i="40"/>
  <c r="I218" i="40"/>
  <c r="I346" i="40"/>
  <c r="I428" i="40"/>
  <c r="I437" i="40"/>
  <c r="I11" i="40"/>
  <c r="I185" i="40"/>
  <c r="I462" i="40"/>
  <c r="I255" i="40"/>
  <c r="I331" i="40"/>
  <c r="I295" i="40"/>
  <c r="I47" i="40"/>
  <c r="I194" i="40"/>
  <c r="I397" i="40"/>
  <c r="I262" i="40"/>
  <c r="I283" i="40"/>
  <c r="I83" i="40"/>
  <c r="I298" i="40"/>
  <c r="I6" i="40"/>
  <c r="I380" i="40"/>
  <c r="I108" i="40"/>
  <c r="I38" i="40"/>
  <c r="I71" i="40"/>
  <c r="I26" i="40"/>
  <c r="I179" i="40"/>
  <c r="I373" i="40"/>
  <c r="I50" i="40"/>
  <c r="I111" i="40"/>
  <c r="I23" i="40"/>
  <c r="I348" i="40"/>
  <c r="I402" i="40"/>
  <c r="I186" i="40"/>
  <c r="I193" i="40"/>
  <c r="I228" i="40"/>
  <c r="I75" i="40"/>
  <c r="I7" i="40"/>
  <c r="I246" i="40"/>
  <c r="I274" i="40"/>
  <c r="I178" i="40"/>
  <c r="I235" i="40"/>
  <c r="I389" i="40"/>
  <c r="I232" i="40"/>
  <c r="I356" i="40"/>
  <c r="I88" i="40"/>
  <c r="AQ57" i="3"/>
  <c r="AP57" i="3"/>
  <c r="AN57" i="3"/>
  <c r="AM57" i="3"/>
  <c r="U7" i="45" s="1"/>
  <c r="AT57" i="3"/>
  <c r="V7" i="45" s="1"/>
  <c r="AN97" i="3"/>
  <c r="D432" i="40"/>
  <c r="G37" i="40"/>
  <c r="AM88" i="3"/>
  <c r="U38" i="45" s="1"/>
  <c r="AT88" i="3"/>
  <c r="V38" i="45" s="1"/>
  <c r="AQ88" i="3"/>
  <c r="AP88" i="3"/>
  <c r="I270" i="40"/>
  <c r="I161" i="40"/>
  <c r="E8" i="40"/>
  <c r="I365" i="40"/>
  <c r="D443" i="40"/>
  <c r="J135" i="40"/>
  <c r="J328" i="40"/>
  <c r="I181" i="40"/>
  <c r="C383" i="40"/>
  <c r="I187" i="40"/>
  <c r="J358" i="40"/>
  <c r="C232" i="40"/>
  <c r="G90" i="40"/>
  <c r="I253" i="40"/>
  <c r="I362" i="40"/>
  <c r="I213" i="40"/>
  <c r="I309" i="40"/>
  <c r="I239" i="40"/>
  <c r="I64" i="40"/>
  <c r="I106" i="40"/>
  <c r="I296" i="40"/>
  <c r="I103" i="40"/>
  <c r="I24" i="40"/>
  <c r="I338" i="40"/>
  <c r="I60" i="40"/>
  <c r="I383" i="40"/>
  <c r="I482" i="40"/>
  <c r="I455" i="40"/>
  <c r="I382" i="40"/>
  <c r="I41" i="40"/>
  <c r="I478" i="40"/>
  <c r="I361" i="40"/>
  <c r="I453" i="40"/>
  <c r="I87" i="40"/>
  <c r="I20" i="40"/>
  <c r="I358" i="40"/>
  <c r="I8" i="40"/>
  <c r="I374" i="40"/>
  <c r="I217" i="40"/>
  <c r="I452" i="40"/>
  <c r="I223" i="40"/>
  <c r="I68" i="40"/>
  <c r="I395" i="40"/>
  <c r="I330" i="40"/>
  <c r="I197" i="40"/>
  <c r="I27" i="40"/>
  <c r="I378" i="40"/>
  <c r="I94" i="40"/>
  <c r="I371" i="40"/>
  <c r="I112" i="40"/>
  <c r="I364" i="40"/>
  <c r="I173" i="40"/>
  <c r="I323" i="40"/>
  <c r="I367" i="40"/>
  <c r="I442" i="40"/>
  <c r="I352" i="40"/>
  <c r="I212" i="40"/>
  <c r="I55" i="40"/>
  <c r="I22" i="40"/>
  <c r="I4" i="40"/>
  <c r="I322" i="40"/>
  <c r="I35" i="40"/>
  <c r="I63" i="40"/>
  <c r="I297" i="40"/>
  <c r="I5" i="40"/>
  <c r="I93" i="40"/>
  <c r="I119" i="40"/>
  <c r="I261" i="40"/>
  <c r="I226" i="40"/>
  <c r="I66" i="40"/>
  <c r="I137" i="40"/>
  <c r="I237" i="40"/>
  <c r="I105" i="40"/>
  <c r="I264" i="40"/>
  <c r="I129" i="40"/>
  <c r="I411" i="40"/>
  <c r="I300" i="40"/>
  <c r="AR57" i="3"/>
  <c r="T7" i="45"/>
  <c r="I224" i="40"/>
  <c r="D394" i="40"/>
  <c r="J195" i="40"/>
  <c r="C427" i="40"/>
  <c r="J88" i="40"/>
  <c r="J75" i="40"/>
  <c r="I265" i="40"/>
  <c r="E23" i="40"/>
  <c r="G47" i="40"/>
  <c r="E13" i="40"/>
  <c r="I476" i="40"/>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AR49" i="3"/>
  <c r="AT49" i="3"/>
  <c r="J47" i="45" s="1"/>
  <c r="AP49" i="3"/>
  <c r="H47" i="45"/>
  <c r="AO49" i="3"/>
  <c r="AQ49" i="3"/>
  <c r="AN49" i="3"/>
  <c r="AS49" i="3"/>
  <c r="AS97" i="3"/>
  <c r="AR97" i="3"/>
  <c r="E195" i="40"/>
  <c r="E224" i="40"/>
  <c r="D72" i="40"/>
  <c r="AO88" i="3"/>
  <c r="AR88" i="3"/>
  <c r="AN88" i="3"/>
  <c r="AM97" i="3"/>
  <c r="U47" i="45" s="1"/>
  <c r="AP97" i="3"/>
  <c r="AQ97" i="3"/>
  <c r="AO97" i="3"/>
  <c r="AT97" i="3"/>
  <c r="V47" i="45" s="1"/>
  <c r="T47" i="45"/>
  <c r="H37" i="45"/>
  <c r="D238" i="40"/>
  <c r="G78" i="40"/>
  <c r="E9" i="40"/>
  <c r="E28" i="40"/>
  <c r="D71" i="40"/>
  <c r="D321" i="40"/>
  <c r="G73" i="40"/>
  <c r="E25" i="40"/>
  <c r="D175" i="40"/>
  <c r="E179"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AQ70" i="3"/>
  <c r="AP70" i="3"/>
  <c r="AT70" i="3"/>
  <c r="V20" i="45" s="1"/>
  <c r="AO70" i="3"/>
  <c r="AS70" i="3"/>
  <c r="AN70" i="3"/>
  <c r="AM70" i="3"/>
  <c r="U20" i="45" s="1"/>
  <c r="AR70" i="3"/>
  <c r="T20" i="45"/>
  <c r="M105" i="3"/>
  <c r="AA106" i="3" s="1"/>
  <c r="D106" i="3" s="1"/>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R89" i="3"/>
  <c r="T39" i="45"/>
  <c r="AP89" i="3"/>
  <c r="AO89" i="3"/>
  <c r="AS89" i="3"/>
  <c r="AT89" i="3"/>
  <c r="V39" i="45" s="1"/>
  <c r="AM81" i="3"/>
  <c r="U31" i="45"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E139" i="40"/>
  <c r="E418" i="40"/>
  <c r="E309" i="40"/>
  <c r="E145" i="40"/>
  <c r="E359" i="40"/>
  <c r="E372" i="40"/>
  <c r="J201" i="40"/>
  <c r="J61" i="40"/>
  <c r="J148" i="40"/>
  <c r="J433" i="40"/>
  <c r="J233" i="40"/>
  <c r="J408" i="40"/>
  <c r="J117" i="40"/>
  <c r="AN80" i="3"/>
  <c r="AS80" i="3"/>
  <c r="AT80" i="3"/>
  <c r="V30" i="45" s="1"/>
  <c r="AP80" i="3"/>
  <c r="AQ80" i="3"/>
  <c r="AM80" i="3"/>
  <c r="U30" i="45"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AS65" i="3"/>
  <c r="AN65" i="3"/>
  <c r="T15" i="45"/>
  <c r="AQ65" i="3"/>
  <c r="AO78" i="3"/>
  <c r="AN78" i="3"/>
  <c r="T28" i="45"/>
  <c r="AM72" i="3"/>
  <c r="U22" i="45" s="1"/>
  <c r="AR72" i="3"/>
  <c r="AO72" i="3"/>
  <c r="AQ72" i="3"/>
  <c r="AS73" i="3"/>
  <c r="AN73" i="3"/>
  <c r="AP73" i="3"/>
  <c r="T23" i="45"/>
  <c r="AS96" i="3"/>
  <c r="AO96" i="3"/>
  <c r="AR48" i="3"/>
  <c r="AN48" i="3"/>
  <c r="AS48" i="3"/>
  <c r="AP48" i="3"/>
  <c r="AQ48" i="3"/>
  <c r="AT48" i="3"/>
  <c r="J46" i="45" s="1"/>
  <c r="AM48" i="3"/>
  <c r="I46" i="45" s="1"/>
  <c r="H46" i="45"/>
  <c r="E354" i="40"/>
  <c r="E290" i="40"/>
  <c r="E133" i="40"/>
  <c r="E394" i="40"/>
  <c r="E319" i="40"/>
  <c r="E464" i="40"/>
  <c r="E335" i="40"/>
  <c r="E165" i="40"/>
  <c r="E447" i="40"/>
  <c r="E485" i="40"/>
  <c r="E326" i="40"/>
  <c r="E64" i="40"/>
  <c r="E397" i="40"/>
  <c r="E435" i="40"/>
  <c r="E82" i="40"/>
  <c r="E66" i="40"/>
  <c r="E306" i="40"/>
  <c r="E455" i="40"/>
  <c r="E143" i="40"/>
  <c r="E164" i="40"/>
  <c r="E369" i="40"/>
  <c r="E62" i="40"/>
  <c r="E92" i="40"/>
  <c r="E292" i="40"/>
  <c r="E298" i="40"/>
  <c r="E303" i="40"/>
  <c r="E339" i="40"/>
  <c r="E162" i="40"/>
  <c r="E152" i="40"/>
  <c r="E374" i="40"/>
  <c r="E450" i="40"/>
  <c r="E364" i="40"/>
  <c r="E51" i="40"/>
  <c r="E100" i="40"/>
  <c r="E375" i="40"/>
  <c r="E333" i="40"/>
  <c r="E55" i="40"/>
  <c r="E94" i="40"/>
  <c r="E304" i="40"/>
  <c r="E466" i="40"/>
  <c r="E99" i="40"/>
  <c r="E158" i="40"/>
  <c r="E125" i="40"/>
  <c r="E136" i="40"/>
  <c r="E441" i="40"/>
  <c r="E105" i="40"/>
  <c r="E442" i="40"/>
  <c r="E379" i="40"/>
  <c r="E346" i="40"/>
  <c r="E112" i="40"/>
  <c r="E123" i="40"/>
  <c r="E288" i="40"/>
  <c r="E471" i="40"/>
  <c r="E129" i="40"/>
  <c r="E352" i="40"/>
  <c r="E318" i="40"/>
  <c r="E122" i="40"/>
  <c r="E295" i="40"/>
  <c r="E417" i="40"/>
  <c r="E382" i="40"/>
  <c r="E479" i="40"/>
  <c r="E126" i="40"/>
  <c r="E317" i="40"/>
  <c r="E444" i="40"/>
  <c r="E429" i="40"/>
  <c r="E316" i="40"/>
  <c r="E380" i="40"/>
  <c r="E98" i="40"/>
  <c r="E50" i="40"/>
  <c r="E115" i="40"/>
  <c r="E353" i="40"/>
  <c r="E163" i="40"/>
  <c r="E458" i="40"/>
  <c r="E127" i="40"/>
  <c r="E419" i="40"/>
  <c r="E440" i="40"/>
  <c r="E378" i="40"/>
  <c r="E307" i="40"/>
  <c r="E161" i="40"/>
  <c r="E446" i="40"/>
  <c r="E363" i="40"/>
  <c r="E72" i="40"/>
  <c r="E166" i="40"/>
  <c r="E432" i="40"/>
  <c r="E345" i="40"/>
  <c r="E58" i="40"/>
  <c r="E65" i="40"/>
  <c r="E132" i="40"/>
  <c r="E69" i="40"/>
  <c r="E489" i="40"/>
  <c r="E327" i="40"/>
  <c r="E325" i="40"/>
  <c r="E75" i="40"/>
  <c r="E465" i="40"/>
  <c r="E463" i="40"/>
  <c r="E438" i="40"/>
  <c r="E482" i="40"/>
  <c r="AM40" i="3"/>
  <c r="I38" i="45" s="1"/>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AQ71" i="3"/>
  <c r="AT71" i="3"/>
  <c r="V21" i="45" s="1"/>
  <c r="T21" i="45"/>
  <c r="T13" i="45"/>
  <c r="AM63" i="3"/>
  <c r="U13" i="45" s="1"/>
  <c r="AP63" i="3"/>
  <c r="AQ63" i="3"/>
  <c r="AS63" i="3"/>
  <c r="AR63" i="3"/>
  <c r="AT78" i="3"/>
  <c r="V28" i="45" s="1"/>
  <c r="AT72" i="3"/>
  <c r="V22" i="45" s="1"/>
  <c r="AS72" i="3"/>
  <c r="AP72" i="3"/>
  <c r="AN72" i="3"/>
  <c r="T22" i="45"/>
  <c r="AT73" i="3"/>
  <c r="V23" i="45" s="1"/>
  <c r="AR73" i="3"/>
  <c r="AM73" i="3"/>
  <c r="U23" i="45" s="1"/>
  <c r="AO73" i="3"/>
  <c r="AQ73" i="3"/>
  <c r="AR96" i="3"/>
  <c r="AN96" i="3"/>
  <c r="E425" i="40"/>
  <c r="E342" i="40"/>
  <c r="E474" i="40"/>
  <c r="E120" i="40"/>
  <c r="E436" i="40"/>
  <c r="E57" i="40"/>
  <c r="E377" i="40"/>
  <c r="E475" i="40"/>
  <c r="E495" i="40"/>
  <c r="E445" i="40"/>
  <c r="E343" i="40"/>
  <c r="E423" i="40"/>
  <c r="E371" i="40"/>
  <c r="E358" i="40"/>
  <c r="E301" i="40"/>
  <c r="E421" i="40"/>
  <c r="E409" i="40"/>
  <c r="E493" i="40"/>
  <c r="E388" i="40"/>
  <c r="E391" i="40"/>
  <c r="E147" i="40"/>
  <c r="E393" i="40"/>
  <c r="E448" i="40"/>
  <c r="E49" i="40"/>
  <c r="E102" i="40"/>
  <c r="E338" i="40"/>
  <c r="E308" i="40"/>
  <c r="E351" i="40"/>
  <c r="E410" i="40"/>
  <c r="E320" i="40"/>
  <c r="E439" i="40"/>
  <c r="E321" i="40"/>
  <c r="E110" i="40"/>
  <c r="E56" i="40"/>
  <c r="E467" i="40"/>
  <c r="E155" i="40"/>
  <c r="E67" i="40"/>
  <c r="E366" i="40"/>
  <c r="E357" i="40"/>
  <c r="E492" i="40"/>
  <c r="E296" i="40"/>
  <c r="E289" i="40"/>
  <c r="E427" i="40"/>
  <c r="E368" i="40"/>
  <c r="E78" i="40"/>
  <c r="E84" i="40"/>
  <c r="E118" i="40"/>
  <c r="E314" i="40"/>
  <c r="E96" i="40"/>
  <c r="E135" i="40"/>
  <c r="E312" i="40"/>
  <c r="E47" i="40"/>
  <c r="E103" i="40"/>
  <c r="E413" i="40"/>
  <c r="E431" i="40"/>
  <c r="E428" i="40"/>
  <c r="E137" i="40"/>
  <c r="E80" i="40"/>
  <c r="E408" i="40"/>
  <c r="E302" i="40"/>
  <c r="E322" i="40"/>
  <c r="F48" i="40"/>
  <c r="E101" i="40"/>
  <c r="E90" i="40"/>
  <c r="E481" i="40"/>
  <c r="E405" i="40"/>
  <c r="E424" i="40"/>
  <c r="E119" i="40"/>
  <c r="E79" i="40"/>
  <c r="E406" i="40"/>
  <c r="E324" i="40"/>
  <c r="E59" i="40"/>
  <c r="E93" i="40"/>
  <c r="E437" i="40"/>
  <c r="E86" i="40"/>
  <c r="E337" i="40"/>
  <c r="E350" i="40"/>
  <c r="E422" i="40"/>
  <c r="E128" i="40"/>
  <c r="E473" i="40"/>
  <c r="E434" i="40"/>
  <c r="E414" i="40"/>
  <c r="E154" i="40"/>
  <c r="E367" i="40"/>
  <c r="E403" i="40"/>
  <c r="E461" i="40"/>
  <c r="E415" i="40"/>
  <c r="E151" i="40"/>
  <c r="E468" i="40"/>
  <c r="E420" i="40"/>
  <c r="E433" i="40"/>
  <c r="E141" i="40"/>
  <c r="E430" i="40"/>
  <c r="E449" i="40"/>
  <c r="E121" i="40"/>
  <c r="E107" i="40"/>
  <c r="E387" i="40"/>
  <c r="E63" i="40"/>
  <c r="E494" i="40"/>
  <c r="E148" i="40"/>
  <c r="E390" i="40"/>
  <c r="E373" i="40"/>
  <c r="E341" i="40"/>
  <c r="E462" i="40"/>
  <c r="E60" i="40"/>
  <c r="E355" i="40"/>
  <c r="AQ40" i="3"/>
  <c r="D471" i="40"/>
  <c r="E227"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S17" i="3"/>
  <c r="AP54" i="3"/>
  <c r="AQ54" i="3"/>
  <c r="T4" i="45"/>
  <c r="AS54" i="3"/>
  <c r="M110" i="3"/>
  <c r="AA109" i="3" s="1"/>
  <c r="D109" i="3" s="1"/>
  <c r="AN54" i="3"/>
  <c r="AM54" i="3"/>
  <c r="U4" i="45" s="1"/>
  <c r="AT54" i="3"/>
  <c r="V4" i="45" s="1"/>
  <c r="AR54" i="3"/>
  <c r="AO54" i="3"/>
  <c r="AM71" i="3"/>
  <c r="U21" i="45" s="1"/>
  <c r="AS71" i="3"/>
  <c r="AN71" i="3"/>
  <c r="AP71" i="3"/>
  <c r="AR71" i="3"/>
  <c r="AO71" i="3"/>
  <c r="N106" i="3"/>
  <c r="AF105" i="3" s="1"/>
  <c r="AN63" i="3"/>
  <c r="AO63" i="3"/>
  <c r="AT63" i="3"/>
  <c r="V13" i="45" s="1"/>
  <c r="N114" i="3"/>
  <c r="AF115" i="3" s="1"/>
  <c r="AT65" i="3"/>
  <c r="V15" i="45" s="1"/>
  <c r="AR65" i="3"/>
  <c r="AM65" i="3"/>
  <c r="U15" i="45" s="1"/>
  <c r="AO65" i="3"/>
  <c r="AP65" i="3"/>
  <c r="AM78" i="3"/>
  <c r="U28" i="45" s="1"/>
  <c r="AQ78" i="3"/>
  <c r="AR78" i="3"/>
  <c r="AS78" i="3"/>
  <c r="AP78" i="3"/>
  <c r="M114" i="3"/>
  <c r="AA115" i="3" s="1"/>
  <c r="D115" i="3" s="1"/>
  <c r="AT96" i="3"/>
  <c r="V46" i="45" s="1"/>
  <c r="AP96" i="3"/>
  <c r="AQ96" i="3"/>
  <c r="AM96" i="3"/>
  <c r="U46" i="45" s="1"/>
  <c r="BF60" i="3"/>
  <c r="BE60" i="3" s="1"/>
  <c r="BR60" i="3" s="1"/>
  <c r="AO48" i="3"/>
  <c r="E476" i="40"/>
  <c r="E362" i="40"/>
  <c r="E365" i="40"/>
  <c r="E97" i="40"/>
  <c r="E480" i="40"/>
  <c r="E384" i="40"/>
  <c r="E323" i="40"/>
  <c r="E109" i="40"/>
  <c r="E95" i="40"/>
  <c r="E336" i="40"/>
  <c r="E488" i="40"/>
  <c r="E496" i="40"/>
  <c r="E401" i="40"/>
  <c r="E386" i="40"/>
  <c r="E134" i="40"/>
  <c r="E104" i="40"/>
  <c r="E331" i="40"/>
  <c r="E396" i="40"/>
  <c r="E87" i="40"/>
  <c r="E400" i="40"/>
  <c r="E131" i="40"/>
  <c r="E332" i="40"/>
  <c r="E76" i="40"/>
  <c r="E416" i="40"/>
  <c r="E74" i="40"/>
  <c r="E71" i="40"/>
  <c r="E456" i="40"/>
  <c r="E142" i="40"/>
  <c r="E53" i="40"/>
  <c r="E340" i="40"/>
  <c r="E310" i="40"/>
  <c r="E344" i="40"/>
  <c r="E472" i="40"/>
  <c r="E483" i="40"/>
  <c r="E140" i="40"/>
  <c r="E311" i="40"/>
  <c r="E291" i="40"/>
  <c r="E361" i="40"/>
  <c r="E313" i="40"/>
  <c r="E130" i="40"/>
  <c r="E451" i="40"/>
  <c r="E116" i="40"/>
  <c r="E334" i="40"/>
  <c r="E348" i="40"/>
  <c r="E328" i="40"/>
  <c r="E52" i="40"/>
  <c r="E294" i="40"/>
  <c r="E89" i="40"/>
  <c r="E356" i="40"/>
  <c r="E146" i="40"/>
  <c r="E460" i="40"/>
  <c r="E385" i="40"/>
  <c r="E297" i="40"/>
  <c r="E83" i="40"/>
  <c r="E124" i="40"/>
  <c r="E454" i="40"/>
  <c r="E484" i="40"/>
  <c r="E412" i="40"/>
  <c r="E111" i="40"/>
  <c r="E402" i="40"/>
  <c r="E85" i="40"/>
  <c r="E160" i="40"/>
  <c r="E61" i="40"/>
  <c r="E477" i="40"/>
  <c r="E144" i="40"/>
  <c r="E453" i="40"/>
  <c r="E395" i="40"/>
  <c r="E54" i="40"/>
  <c r="E370" i="40"/>
  <c r="E77" i="40"/>
  <c r="E108" i="40"/>
  <c r="E411" i="40"/>
  <c r="E381" i="40"/>
  <c r="E392" i="40"/>
  <c r="E88" i="40"/>
  <c r="E81" i="40"/>
  <c r="E376" i="40"/>
  <c r="E330" i="40"/>
  <c r="E329" i="40"/>
  <c r="E150" i="40"/>
  <c r="E149" i="40"/>
  <c r="E70" i="40"/>
  <c r="E383" i="40"/>
  <c r="E486" i="40"/>
  <c r="E293" i="40"/>
  <c r="E457" i="40"/>
  <c r="E113" i="40"/>
  <c r="E300" i="40"/>
  <c r="E407" i="40"/>
  <c r="E426" i="40"/>
  <c r="E156" i="40"/>
  <c r="E138" i="40"/>
  <c r="E469" i="40"/>
  <c r="E117" i="40"/>
  <c r="E443" i="40"/>
  <c r="E399" i="40"/>
  <c r="E491" i="40"/>
  <c r="E470" i="40"/>
  <c r="E315" i="40"/>
  <c r="E398" i="40"/>
  <c r="E452" i="40"/>
  <c r="E360" i="40"/>
  <c r="E349" i="40"/>
  <c r="E459" i="40"/>
  <c r="E159" i="40"/>
  <c r="E91" i="40"/>
  <c r="E478" i="40"/>
  <c r="E106" i="40"/>
  <c r="E114" i="40"/>
  <c r="E157" i="40"/>
  <c r="E347" i="40"/>
  <c r="E68" i="40"/>
  <c r="E299" i="40"/>
  <c r="E73" i="40"/>
  <c r="E153" i="40"/>
  <c r="E287" i="40"/>
  <c r="E404" i="40"/>
  <c r="E389" i="40"/>
  <c r="E305" i="40"/>
  <c r="E487" i="40"/>
  <c r="E490" i="40"/>
  <c r="AO40" i="3"/>
  <c r="AP40" i="3"/>
  <c r="H38" i="45"/>
  <c r="AT40" i="3"/>
  <c r="J38" i="45" s="1"/>
  <c r="AS40" i="3"/>
  <c r="AN40" i="3"/>
  <c r="AR40" i="3"/>
  <c r="AS87" i="3"/>
  <c r="AN87" i="3"/>
  <c r="M111" i="3"/>
  <c r="AA112" i="3" s="1"/>
  <c r="T37" i="45"/>
  <c r="AP87" i="3"/>
  <c r="AO87" i="3"/>
  <c r="AQ87" i="3"/>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R32" i="3"/>
  <c r="AM32" i="3"/>
  <c r="I30" i="45" s="1"/>
  <c r="AT32" i="3"/>
  <c r="J30" i="45" s="1"/>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O22" i="3"/>
  <c r="AT22" i="3"/>
  <c r="J20" i="45" s="1"/>
  <c r="AS22" i="3"/>
  <c r="AR22" i="3"/>
  <c r="AT33" i="3"/>
  <c r="J31" i="45" s="1"/>
  <c r="AP33" i="3"/>
  <c r="AM33" i="3"/>
  <c r="I31" i="45" s="1"/>
  <c r="H31" i="45"/>
  <c r="AO33" i="3"/>
  <c r="AR33" i="3"/>
  <c r="AN33" i="3"/>
  <c r="AQ33" i="3"/>
  <c r="AS33" i="3"/>
  <c r="AP62" i="3"/>
  <c r="AR62" i="3"/>
  <c r="T12" i="45"/>
  <c r="M112" i="3"/>
  <c r="AA111" i="3" s="1"/>
  <c r="D111" i="3" s="1"/>
  <c r="AQ62" i="3"/>
  <c r="AO62" i="3"/>
  <c r="AT62" i="3"/>
  <c r="V12" i="45" s="1"/>
  <c r="AS62" i="3"/>
  <c r="AN62" i="3"/>
  <c r="AM62" i="3"/>
  <c r="U12" i="45" s="1"/>
  <c r="AT86" i="3"/>
  <c r="V36" i="45" s="1"/>
  <c r="AO86" i="3"/>
  <c r="AP86" i="3"/>
  <c r="T36" i="45"/>
  <c r="AQ86" i="3"/>
  <c r="AN86" i="3"/>
  <c r="AM86" i="3"/>
  <c r="U36" i="45" s="1"/>
  <c r="AS86" i="3"/>
  <c r="M115" i="3"/>
  <c r="AA116" i="3" s="1"/>
  <c r="D116" i="3" s="1"/>
  <c r="AR86" i="3"/>
  <c r="H28" i="45"/>
  <c r="AN30" i="3"/>
  <c r="AP30" i="3"/>
  <c r="AQ30" i="3"/>
  <c r="AT30" i="3"/>
  <c r="J28" i="45" s="1"/>
  <c r="AM30" i="3"/>
  <c r="I28" i="45" s="1"/>
  <c r="AO30" i="3"/>
  <c r="AS30" i="3"/>
  <c r="AR30" i="3"/>
  <c r="M109" i="3"/>
  <c r="AA110" i="3" s="1"/>
  <c r="AT47" i="3"/>
  <c r="J45" i="45" s="1"/>
  <c r="N104" i="3"/>
  <c r="AF102" i="3" s="1"/>
  <c r="H45" i="45"/>
  <c r="AR47" i="3"/>
  <c r="AO47" i="3"/>
  <c r="AQ47" i="3"/>
  <c r="AS47" i="3"/>
  <c r="AP47" i="3"/>
  <c r="AN47" i="3"/>
  <c r="AM47" i="3"/>
  <c r="I45" i="45" s="1"/>
  <c r="AQ31" i="3"/>
  <c r="AR31" i="3"/>
  <c r="AT31" i="3"/>
  <c r="J29" i="45" s="1"/>
  <c r="H29" i="45"/>
  <c r="AN31" i="3"/>
  <c r="AP31" i="3"/>
  <c r="AM31" i="3"/>
  <c r="I29" i="45" s="1"/>
  <c r="AO31" i="3"/>
  <c r="M116" i="3"/>
  <c r="AA114" i="3" s="1"/>
  <c r="D114" i="3" s="1"/>
  <c r="AG114" i="3" s="1"/>
  <c r="AS31" i="3"/>
  <c r="AM24" i="3"/>
  <c r="I22" i="45" s="1"/>
  <c r="AT24" i="3"/>
  <c r="J22" i="45" s="1"/>
  <c r="AO24" i="3"/>
  <c r="AQ24" i="3"/>
  <c r="AR24" i="3"/>
  <c r="AP24" i="3"/>
  <c r="H22" i="45"/>
  <c r="AS24" i="3"/>
  <c r="AN24" i="3"/>
  <c r="D188"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P95" i="3"/>
  <c r="AR95" i="3"/>
  <c r="AM95" i="3"/>
  <c r="U45" i="45" s="1"/>
  <c r="AO95" i="3"/>
  <c r="N111" i="3"/>
  <c r="AF112" i="3" s="1"/>
  <c r="BF65" i="3"/>
  <c r="BJ65" i="3" s="1"/>
  <c r="AR39" i="3"/>
  <c r="AM39" i="3"/>
  <c r="I37" i="45" s="1"/>
  <c r="M106" i="3"/>
  <c r="AA105" i="3" s="1"/>
  <c r="AQ39" i="3"/>
  <c r="AN39" i="3"/>
  <c r="AT39" i="3"/>
  <c r="J37" i="45" s="1"/>
  <c r="AP39" i="3"/>
  <c r="AO39" i="3"/>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D407" i="40"/>
  <c r="D32" i="40"/>
  <c r="D402" i="40"/>
  <c r="E184" i="40"/>
  <c r="E251" i="40"/>
  <c r="D380" i="40"/>
  <c r="G89" i="40"/>
  <c r="I363" i="40"/>
  <c r="D343" i="40"/>
  <c r="D273" i="40"/>
  <c r="G142" i="40"/>
  <c r="G158" i="40"/>
  <c r="D467" i="40"/>
  <c r="D269" i="40"/>
  <c r="G146" i="40"/>
  <c r="D325" i="40"/>
  <c r="I438" i="40"/>
  <c r="D487" i="40"/>
  <c r="D444" i="40"/>
  <c r="J335" i="40"/>
  <c r="D149" i="40"/>
  <c r="D210" i="40"/>
  <c r="E24" i="40"/>
  <c r="G88" i="40"/>
  <c r="D231" i="40"/>
  <c r="E262" i="40"/>
  <c r="E230" i="40"/>
  <c r="D303" i="40"/>
  <c r="J362" i="40"/>
  <c r="D353" i="40"/>
  <c r="D406" i="40"/>
  <c r="D49" i="40"/>
  <c r="D371" i="40"/>
  <c r="D293" i="40"/>
  <c r="E257" i="40"/>
  <c r="D372" i="40"/>
  <c r="D356" i="40"/>
  <c r="D451" i="40"/>
  <c r="D152" i="40"/>
  <c r="G75" i="40"/>
  <c r="G3" i="40"/>
  <c r="D350" i="40"/>
  <c r="G115" i="40"/>
  <c r="D300" i="40"/>
  <c r="J494" i="40"/>
  <c r="D133" i="40"/>
  <c r="D490" i="40"/>
  <c r="E236" i="40"/>
  <c r="D53" i="40"/>
  <c r="D316" i="40"/>
  <c r="D462" i="40"/>
  <c r="D320" i="40"/>
  <c r="G106" i="40"/>
  <c r="D120" i="40"/>
  <c r="E208" i="40"/>
  <c r="D204" i="40"/>
  <c r="J127" i="40"/>
  <c r="J473" i="40"/>
  <c r="D217" i="40"/>
  <c r="D241" i="40"/>
  <c r="G40" i="40"/>
  <c r="D448" i="40"/>
  <c r="D33" i="40"/>
  <c r="D337" i="40"/>
  <c r="G58" i="40"/>
  <c r="D410" i="40"/>
  <c r="G57" i="40"/>
  <c r="G6" i="40"/>
  <c r="D292" i="40"/>
  <c r="G165" i="40"/>
  <c r="J480" i="40"/>
  <c r="G128" i="40"/>
  <c r="D322" i="40"/>
  <c r="E177" i="40"/>
  <c r="D311" i="40"/>
  <c r="AM49" i="3"/>
  <c r="I47" i="45" s="1"/>
  <c r="AN41" i="3"/>
  <c r="H39" i="45"/>
  <c r="AT41" i="3"/>
  <c r="J39" i="45" s="1"/>
  <c r="AP41" i="3"/>
  <c r="AQ41" i="3"/>
  <c r="AS41" i="3"/>
  <c r="AO41" i="3"/>
  <c r="AM41" i="3"/>
  <c r="I39" i="45" s="1"/>
  <c r="AR41" i="3"/>
  <c r="AT23" i="3"/>
  <c r="J21" i="45" s="1"/>
  <c r="H21" i="45"/>
  <c r="AO23" i="3"/>
  <c r="N103" i="3"/>
  <c r="AF104" i="3" s="1"/>
  <c r="AP23" i="3"/>
  <c r="AS23" i="3"/>
  <c r="AQ23" i="3"/>
  <c r="AN23" i="3"/>
  <c r="AR23" i="3"/>
  <c r="AM23" i="3"/>
  <c r="I21" i="45" s="1"/>
  <c r="N116" i="3"/>
  <c r="AF114" i="3" s="1"/>
  <c r="AS55" i="3"/>
  <c r="AO55" i="3"/>
  <c r="AR55" i="3"/>
  <c r="T5" i="45"/>
  <c r="AP55" i="3"/>
  <c r="AT55" i="3"/>
  <c r="V5" i="45" s="1"/>
  <c r="AN55" i="3"/>
  <c r="AM55" i="3"/>
  <c r="U5" i="45" s="1"/>
  <c r="AQ55" i="3"/>
  <c r="AN94" i="3"/>
  <c r="AM94" i="3"/>
  <c r="U44" i="45" s="1"/>
  <c r="AQ94" i="3"/>
  <c r="AS94" i="3"/>
  <c r="AT94" i="3"/>
  <c r="V44" i="45" s="1"/>
  <c r="AR94" i="3"/>
  <c r="AO94" i="3"/>
  <c r="T44" i="45"/>
  <c r="AP94" i="3"/>
  <c r="M108" i="3"/>
  <c r="AA108" i="3" s="1"/>
  <c r="D108" i="3" s="1"/>
  <c r="AS95" i="3"/>
  <c r="AN95" i="3"/>
  <c r="AQ95" i="3"/>
  <c r="AT95" i="3"/>
  <c r="V45" i="45" s="1"/>
  <c r="T45" i="45"/>
  <c r="AS39" i="3"/>
  <c r="E186" i="40"/>
  <c r="D62" i="40"/>
  <c r="I388" i="40"/>
  <c r="D121" i="40"/>
  <c r="G113" i="40"/>
  <c r="E232" i="40"/>
  <c r="D97" i="40"/>
  <c r="D397" i="40"/>
  <c r="G11" i="40"/>
  <c r="D344" i="40"/>
  <c r="D483" i="40"/>
  <c r="E215" i="40"/>
  <c r="D48" i="40"/>
  <c r="D329" i="40"/>
  <c r="D135" i="40"/>
  <c r="D287" i="40"/>
  <c r="D167" i="40"/>
  <c r="D319" i="40"/>
  <c r="D377" i="40"/>
  <c r="G82" i="40"/>
  <c r="D94" i="40"/>
  <c r="D412" i="40"/>
  <c r="G27" i="40"/>
  <c r="D375" i="40"/>
  <c r="D99" i="40"/>
  <c r="D308" i="40"/>
  <c r="D51" i="40"/>
  <c r="G104" i="40"/>
  <c r="D416" i="40"/>
  <c r="G103" i="40"/>
  <c r="D447" i="40"/>
  <c r="G60" i="40"/>
  <c r="D354" i="40"/>
  <c r="D290" i="40"/>
  <c r="E42" i="40"/>
  <c r="E43" i="40"/>
  <c r="J441" i="40"/>
  <c r="D20" i="40"/>
  <c r="G76" i="40"/>
  <c r="D252" i="40"/>
  <c r="D2" i="40"/>
  <c r="D136" i="40"/>
  <c r="G21" i="40"/>
  <c r="D373" i="40"/>
  <c r="D315" i="40"/>
  <c r="D396" i="40"/>
  <c r="D381" i="40"/>
  <c r="D276" i="40"/>
  <c r="D445" i="40"/>
  <c r="D427" i="40"/>
  <c r="I454" i="40"/>
  <c r="D435" i="40"/>
  <c r="D69" i="40"/>
  <c r="D385" i="40"/>
  <c r="G162" i="40"/>
  <c r="D298" i="40"/>
  <c r="D132" i="40"/>
  <c r="D347" i="40"/>
  <c r="E171" i="40"/>
  <c r="D219" i="40"/>
  <c r="J366" i="40"/>
  <c r="J437" i="40"/>
  <c r="G112" i="40"/>
  <c r="D400" i="40"/>
  <c r="D310" i="40"/>
  <c r="E46" i="40"/>
  <c r="D63" i="40"/>
  <c r="D409" i="40"/>
  <c r="E214" i="40"/>
  <c r="J331" i="40"/>
  <c r="D270" i="40"/>
  <c r="I33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M103" i="3"/>
  <c r="AA104" i="3" s="1"/>
  <c r="D104" i="3" s="1"/>
  <c r="AG104" i="3" s="1"/>
  <c r="AO64" i="3"/>
  <c r="AS64" i="3"/>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S46" i="3"/>
  <c r="AQ46" i="3"/>
  <c r="AN46" i="3"/>
  <c r="H44" i="45"/>
  <c r="AP46" i="3"/>
  <c r="AR46" i="3"/>
  <c r="AO46" i="3"/>
  <c r="AM46" i="3"/>
  <c r="I44" i="45" s="1"/>
  <c r="AT46" i="3"/>
  <c r="J44" i="45" s="1"/>
  <c r="AR64" i="3"/>
  <c r="AT64" i="3"/>
  <c r="V14" i="45" s="1"/>
  <c r="AM64" i="3"/>
  <c r="U14" i="45" s="1"/>
  <c r="AQ64" i="3"/>
  <c r="AN64" i="3"/>
  <c r="AP64" i="3"/>
  <c r="T14" i="45"/>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BF59" i="3"/>
  <c r="BJ59" i="3" s="1"/>
  <c r="BF63" i="3"/>
  <c r="BJ63" i="3" s="1"/>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5" i="3" l="1"/>
  <c r="N122" i="3" s="1"/>
  <c r="AF122" i="3" s="1"/>
  <c r="AG113" i="3"/>
  <c r="M127" i="3"/>
  <c r="AA127" i="3" s="1"/>
  <c r="N125" i="3"/>
  <c r="AF125" i="3" s="1"/>
  <c r="AG109" i="3"/>
  <c r="AG103" i="3"/>
  <c r="M120" i="3"/>
  <c r="AA121" i="3" s="1"/>
  <c r="K5" i="45"/>
  <c r="N120" i="3"/>
  <c r="AF121" i="3" s="1"/>
  <c r="D121" i="3" s="1"/>
  <c r="AG106" i="3"/>
  <c r="N126" i="3"/>
  <c r="AF126" i="3" s="1"/>
  <c r="K6" i="45"/>
  <c r="D112" i="3"/>
  <c r="AG101" i="3"/>
  <c r="K13" i="45"/>
  <c r="B164" i="31"/>
  <c r="C146" i="31"/>
  <c r="C164" i="31"/>
  <c r="AA10" i="45"/>
  <c r="C132" i="31"/>
  <c r="AA3" i="45"/>
  <c r="C136" i="31"/>
  <c r="K36" i="45"/>
  <c r="K44" i="45"/>
  <c r="AA24" i="45"/>
  <c r="C138" i="31"/>
  <c r="K15" i="45"/>
  <c r="AG111" i="3"/>
  <c r="N124" i="3"/>
  <c r="AF124" i="3" s="1"/>
  <c r="N123" i="3"/>
  <c r="AF123" i="3" s="1"/>
  <c r="C150" i="31"/>
  <c r="AA31" i="45"/>
  <c r="AG116" i="3"/>
  <c r="N127" i="3"/>
  <c r="AF127" i="3" s="1"/>
  <c r="AG115" i="3"/>
  <c r="M126" i="3"/>
  <c r="AA126" i="3" s="1"/>
  <c r="AG108" i="3"/>
  <c r="M122" i="3"/>
  <c r="AA122" i="3" s="1"/>
  <c r="D122" i="3" s="1"/>
  <c r="AG102" i="3"/>
  <c r="AA30" i="45"/>
  <c r="AA16" i="45"/>
  <c r="C157" i="31"/>
  <c r="C168" i="31"/>
  <c r="B168" i="31"/>
  <c r="C134" i="31"/>
  <c r="C80" i="31"/>
  <c r="C81" i="31"/>
  <c r="C82" i="31"/>
  <c r="C83" i="31"/>
  <c r="W30" i="45"/>
  <c r="C112" i="31"/>
  <c r="C114" i="31"/>
  <c r="C115" i="31"/>
  <c r="C113" i="31"/>
  <c r="W21" i="45"/>
  <c r="W7" i="45"/>
  <c r="K4" i="45"/>
  <c r="C142" i="31"/>
  <c r="AA45" i="45"/>
  <c r="C160" i="31"/>
  <c r="AA40" i="45"/>
  <c r="C86" i="31"/>
  <c r="C87" i="31"/>
  <c r="C84" i="31"/>
  <c r="K7" i="45"/>
  <c r="C85" i="31"/>
  <c r="K14" i="45"/>
  <c r="AA13" i="45"/>
  <c r="W6" i="45"/>
  <c r="C104" i="31"/>
  <c r="C105" i="31"/>
  <c r="C106" i="31"/>
  <c r="C149" i="31"/>
  <c r="K47" i="45"/>
  <c r="K23" i="45"/>
  <c r="C145" i="31"/>
  <c r="K31" i="45"/>
  <c r="C140" i="31"/>
  <c r="B165" i="31"/>
  <c r="W36" i="45"/>
  <c r="K38" i="45"/>
  <c r="W38" i="45"/>
  <c r="AA48" i="45"/>
  <c r="AA27" i="45"/>
  <c r="C165" i="31"/>
  <c r="K45" i="45"/>
  <c r="W12" i="45"/>
  <c r="K20" i="45"/>
  <c r="W47" i="45"/>
  <c r="AA18" i="45"/>
  <c r="C111" i="31"/>
  <c r="C108" i="31"/>
  <c r="C110" i="31"/>
  <c r="C109" i="31"/>
  <c r="C139" i="31"/>
  <c r="AA21" i="45"/>
  <c r="C131" i="31"/>
  <c r="W39" i="45"/>
  <c r="W31" i="45"/>
  <c r="C133" i="31"/>
  <c r="AA12" i="45"/>
  <c r="AA36" i="45"/>
  <c r="C137" i="31"/>
  <c r="C123" i="31"/>
  <c r="C156" i="31"/>
  <c r="C125" i="31"/>
  <c r="C126" i="31"/>
  <c r="C124" i="31"/>
  <c r="K12" i="45"/>
  <c r="W4" i="45"/>
  <c r="W44" i="45"/>
  <c r="C122" i="31"/>
  <c r="AA19" i="45"/>
  <c r="C127" i="31"/>
  <c r="K37" i="45"/>
  <c r="W20" i="45"/>
  <c r="B174" i="31"/>
  <c r="K21" i="45"/>
  <c r="C178" i="31"/>
  <c r="C116" i="31"/>
  <c r="C118" i="31"/>
  <c r="C117" i="31"/>
  <c r="C100" i="31"/>
  <c r="C93" i="31"/>
  <c r="C92" i="31"/>
  <c r="K29" i="45"/>
  <c r="K39" i="45"/>
  <c r="K30" i="45"/>
  <c r="W29" i="45"/>
  <c r="AA43" i="45"/>
  <c r="C174" i="31"/>
  <c r="C95" i="31"/>
  <c r="C94" i="31"/>
  <c r="W5" i="45"/>
  <c r="C159" i="31"/>
  <c r="AA6" i="45"/>
  <c r="C135" i="31"/>
  <c r="B167" i="31"/>
  <c r="C167" i="31"/>
  <c r="C147" i="31"/>
  <c r="AA28" i="45"/>
  <c r="B178" i="31"/>
  <c r="C144" i="31"/>
  <c r="AA39" i="45"/>
  <c r="C119" i="31"/>
  <c r="C101" i="31"/>
  <c r="C103" i="31"/>
  <c r="C102" i="31"/>
  <c r="C141" i="31"/>
  <c r="AA15" i="45"/>
  <c r="C121" i="31"/>
  <c r="C90" i="31"/>
  <c r="B175" i="31"/>
  <c r="W14" i="45"/>
  <c r="BL65" i="3"/>
  <c r="W37" i="45"/>
  <c r="W23" i="45"/>
  <c r="W22" i="45"/>
  <c r="W46" i="45"/>
  <c r="C177" i="31"/>
  <c r="C143" i="31"/>
  <c r="C120" i="31"/>
  <c r="C175" i="31"/>
  <c r="K28" i="45"/>
  <c r="W13" i="45"/>
  <c r="C107" i="31"/>
  <c r="K46" i="45"/>
  <c r="W15" i="45"/>
  <c r="W45" i="45"/>
  <c r="W28" i="45"/>
  <c r="B177" i="31"/>
  <c r="AA42" i="45"/>
  <c r="C99" i="31"/>
  <c r="C96" i="31"/>
  <c r="C98" i="31"/>
  <c r="C97" i="31"/>
  <c r="K22" i="45"/>
  <c r="C91" i="31"/>
  <c r="C89" i="31"/>
  <c r="C88" i="31"/>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C182" i="31"/>
  <c r="AE10" i="45"/>
  <c r="AG105" i="3" l="1"/>
  <c r="B207" i="31"/>
  <c r="AE46" i="45"/>
  <c r="C189" i="31"/>
  <c r="AE4" i="45"/>
  <c r="C183" i="31"/>
  <c r="AE29" i="45"/>
  <c r="C192" i="31"/>
  <c r="C195" i="31"/>
  <c r="AE23" i="45"/>
  <c r="C206" i="31"/>
  <c r="D126" i="3"/>
  <c r="M134" i="3" s="1"/>
  <c r="AA134" i="3" s="1"/>
  <c r="AG122" i="3"/>
  <c r="M133" i="3"/>
  <c r="AA133" i="3" s="1"/>
  <c r="D133" i="3" s="1"/>
  <c r="M131" i="3"/>
  <c r="AA131" i="3" s="1"/>
  <c r="D131" i="3" s="1"/>
  <c r="AG121" i="3"/>
  <c r="AE41" i="45"/>
  <c r="C196" i="31"/>
  <c r="C194" i="31"/>
  <c r="AE17" i="45"/>
  <c r="C201" i="31"/>
  <c r="B201" i="31"/>
  <c r="C191" i="31"/>
  <c r="AE5" i="45"/>
  <c r="D127" i="3"/>
  <c r="AE47" i="45"/>
  <c r="C197" i="31"/>
  <c r="C207" i="31"/>
  <c r="D120" i="3"/>
  <c r="AG112" i="3"/>
  <c r="M124" i="3"/>
  <c r="AA124" i="3" s="1"/>
  <c r="B206" i="31"/>
  <c r="AE40" i="45"/>
  <c r="C188" i="31"/>
  <c r="B202" i="31"/>
  <c r="C202" i="31"/>
  <c r="C184" i="31"/>
  <c r="AE28" i="45"/>
  <c r="AE35" i="45"/>
  <c r="C193" i="31"/>
  <c r="BS63" i="3"/>
  <c r="BS68" i="3"/>
  <c r="BS66" i="3"/>
  <c r="BS65" i="3"/>
  <c r="BS58" i="3"/>
  <c r="BS69" i="3"/>
  <c r="BS60" i="3"/>
  <c r="BS64" i="3"/>
  <c r="BS67" i="3"/>
  <c r="BS62" i="3"/>
  <c r="BS61" i="3"/>
  <c r="BS59" i="3"/>
  <c r="C190" i="31"/>
  <c r="AE11" i="45"/>
  <c r="B200" i="31"/>
  <c r="AG126" i="3" l="1"/>
  <c r="M139" i="3"/>
  <c r="AA139" i="3" s="1"/>
  <c r="AG133" i="3"/>
  <c r="M138" i="3"/>
  <c r="AA138" i="3" s="1"/>
  <c r="AG131" i="3"/>
  <c r="C212" i="31"/>
  <c r="AI31" i="45"/>
  <c r="AI43" i="45"/>
  <c r="C213" i="31"/>
  <c r="AI7" i="45"/>
  <c r="C210" i="31"/>
  <c r="AG127" i="3"/>
  <c r="N134" i="3"/>
  <c r="AF134" i="3" s="1"/>
  <c r="D134" i="3" s="1"/>
  <c r="AG120" i="3"/>
  <c r="N131" i="3"/>
  <c r="AF131" i="3" s="1"/>
  <c r="D124" i="3"/>
  <c r="B204" i="31"/>
  <c r="C204" i="31"/>
  <c r="AE16" i="45"/>
  <c r="C186" i="3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l="1"/>
  <c r="AA147" i="3"/>
  <c r="C227" i="31"/>
  <c r="AM37" i="45"/>
  <c r="AM13" i="45"/>
  <c r="C226" i="31"/>
  <c r="N139" i="3"/>
  <c r="AF139" i="3" s="1"/>
  <c r="AG134" i="3"/>
  <c r="C217" i="31"/>
  <c r="AI44" i="45"/>
  <c r="C223" i="31"/>
  <c r="B223" i="31"/>
  <c r="C220" i="31"/>
  <c r="AI8" i="45"/>
  <c r="B220" i="31"/>
  <c r="C214" i="31"/>
  <c r="M132" i="3"/>
  <c r="AA132" i="3" s="1"/>
  <c r="AG124" i="3"/>
  <c r="BV61" i="3"/>
  <c r="BV60" i="3"/>
  <c r="BV66" i="3"/>
  <c r="BV69" i="3"/>
  <c r="BV65" i="3"/>
  <c r="BV68" i="3"/>
  <c r="BV62" i="3"/>
  <c r="BV59" i="3"/>
  <c r="BV64" i="3"/>
  <c r="BV58" i="3"/>
  <c r="BV67" i="3"/>
  <c r="BV63" i="3"/>
  <c r="AG138" i="3" l="1"/>
  <c r="M147" i="3"/>
  <c r="M143" i="3"/>
  <c r="C240" i="31"/>
  <c r="AU25" i="45"/>
  <c r="AF147" i="3"/>
  <c r="D139" i="3"/>
  <c r="H139" i="3"/>
  <c r="AF143" i="3"/>
  <c r="C229" i="31"/>
  <c r="AM38" i="45" a="1"/>
  <c r="AM38" i="45" s="1"/>
  <c r="C233" i="31"/>
  <c r="B233" i="31"/>
  <c r="D132" i="3"/>
  <c r="C211" i="31"/>
  <c r="AI19"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D147" i="3" l="1"/>
  <c r="AG147" i="3" s="1"/>
  <c r="AA150" i="3"/>
  <c r="N143" i="3"/>
  <c r="AG139" i="3"/>
  <c r="N147" i="3"/>
  <c r="B247" i="31"/>
  <c r="H147" i="3"/>
  <c r="C247" i="31"/>
  <c r="AA151" i="3"/>
  <c r="C241" i="31"/>
  <c r="AU26" i="45"/>
  <c r="AQ32" i="45"/>
  <c r="C237" i="31"/>
  <c r="AG132" i="3"/>
  <c r="N138" i="3"/>
  <c r="AF138" i="3" s="1"/>
  <c r="BY59" i="3"/>
  <c r="BY63" i="3"/>
  <c r="BY60" i="3"/>
  <c r="BY61" i="3"/>
  <c r="BY68" i="3"/>
  <c r="BY66" i="3"/>
  <c r="BY69" i="3"/>
  <c r="BY64" i="3"/>
  <c r="BY62" i="3"/>
  <c r="BY67" i="3"/>
  <c r="BY58" i="3"/>
  <c r="BY65" i="3"/>
  <c r="BA21" i="45" l="1"/>
  <c r="AG150" i="3"/>
  <c r="C250" i="31"/>
  <c r="BB23" i="45"/>
  <c r="AG151" i="3"/>
  <c r="C251" i="31"/>
  <c r="H138" i="3"/>
  <c r="AA143" i="3"/>
  <c r="C232" i="31"/>
  <c r="AM14" i="45"/>
  <c r="C228" i="31"/>
  <c r="B232" i="31"/>
  <c r="BZ65" i="3"/>
  <c r="CA65" i="3" s="1"/>
  <c r="BZ60" i="3"/>
  <c r="BZ64" i="3"/>
  <c r="BZ58" i="3"/>
  <c r="BZ59" i="3"/>
  <c r="CA59" i="3" s="1"/>
  <c r="BZ61" i="3"/>
  <c r="BZ68" i="3"/>
  <c r="BZ69" i="3"/>
  <c r="BZ67" i="3"/>
  <c r="BZ62" i="3"/>
  <c r="BZ63" i="3"/>
  <c r="BZ66" i="3"/>
  <c r="BO6" i="45" l="1"/>
  <c r="BO22" i="45"/>
  <c r="BO28" i="45"/>
  <c r="BO49" i="45"/>
  <c r="BO45" i="45"/>
  <c r="BO9" i="45"/>
  <c r="BO41" i="45"/>
  <c r="BO36" i="45"/>
  <c r="BO30" i="45"/>
  <c r="BO46" i="45"/>
  <c r="BO17" i="45"/>
  <c r="BO7" i="45"/>
  <c r="BO50" i="45"/>
  <c r="BO26" i="45"/>
  <c r="BO32" i="45"/>
  <c r="BO10" i="45"/>
  <c r="BO51" i="45"/>
  <c r="BO38" i="45"/>
  <c r="BO18" i="45"/>
  <c r="BO48" i="45"/>
  <c r="BO39" i="45"/>
  <c r="BO8" i="45"/>
  <c r="BO40" i="45"/>
  <c r="BO34" i="45"/>
  <c r="BO13" i="45"/>
  <c r="BO14" i="45"/>
  <c r="BO11" i="45"/>
  <c r="BO37" i="45"/>
  <c r="BO19" i="45"/>
  <c r="BO25" i="45"/>
  <c r="BO23" i="45"/>
  <c r="BO20" i="45"/>
  <c r="BO27" i="45"/>
  <c r="BO43" i="45"/>
  <c r="BO35" i="45"/>
  <c r="BO44" i="45"/>
  <c r="BO29" i="45"/>
  <c r="BO5" i="45"/>
  <c r="BO31" i="45"/>
  <c r="BO15" i="45"/>
  <c r="BO4" i="45"/>
  <c r="BO16" i="45"/>
  <c r="BO12" i="45"/>
  <c r="BO21" i="45"/>
  <c r="BO42" i="45"/>
  <c r="BO24" i="45"/>
  <c r="BO47" i="45"/>
  <c r="BO33" i="45"/>
  <c r="BN9" i="45"/>
  <c r="BN32" i="45"/>
  <c r="BN10" i="45"/>
  <c r="BN26" i="45"/>
  <c r="BN34" i="45"/>
  <c r="BN49" i="45"/>
  <c r="BN4" i="45"/>
  <c r="BN28" i="45"/>
  <c r="BN40" i="45"/>
  <c r="BN16" i="45"/>
  <c r="BN19" i="45"/>
  <c r="BN24" i="45"/>
  <c r="BN27" i="45"/>
  <c r="BN39" i="45"/>
  <c r="BN36" i="45"/>
  <c r="BN45" i="45"/>
  <c r="BN20" i="45"/>
  <c r="BN41" i="45"/>
  <c r="BN30" i="45"/>
  <c r="BN5" i="45"/>
  <c r="BN43" i="45"/>
  <c r="BN42" i="45"/>
  <c r="BN33" i="45"/>
  <c r="BN17" i="45"/>
  <c r="BN13" i="45"/>
  <c r="BN21" i="45"/>
  <c r="BN50" i="45"/>
  <c r="BN7" i="45"/>
  <c r="BN14" i="45"/>
  <c r="BN23" i="45"/>
  <c r="BN31" i="45"/>
  <c r="BN6" i="45"/>
  <c r="BN8" i="45"/>
  <c r="BN46" i="45"/>
  <c r="BN47" i="45"/>
  <c r="BN12" i="45"/>
  <c r="BN35" i="45"/>
  <c r="BN15" i="45"/>
  <c r="BN37" i="45"/>
  <c r="BN25" i="45"/>
  <c r="BN11" i="45"/>
  <c r="BN29" i="45"/>
  <c r="BN44" i="45"/>
  <c r="BN51" i="45"/>
  <c r="BN48" i="45"/>
  <c r="BN38" i="45"/>
  <c r="BN18" i="45"/>
  <c r="BN22" i="45"/>
  <c r="AA152" i="3"/>
  <c r="D143" i="3"/>
  <c r="AG143" i="3" s="1"/>
  <c r="B244" i="31"/>
  <c r="AQ31" i="45"/>
  <c r="C236" i="31"/>
  <c r="C244" i="31"/>
  <c r="CA69" i="3"/>
  <c r="CA68" i="3"/>
  <c r="CA61" i="3"/>
  <c r="CA66" i="3"/>
  <c r="CA58" i="3"/>
  <c r="CA64" i="3"/>
  <c r="CA67" i="3"/>
  <c r="CA63" i="3"/>
  <c r="CA62" i="3"/>
  <c r="CA60" i="3"/>
  <c r="AZ25" i="45" l="1"/>
  <c r="AG152" i="3"/>
  <c r="C252" i="31"/>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M11" i="45" l="1"/>
  <c r="BL11" i="45" s="1"/>
  <c r="BM12" i="45"/>
  <c r="BL12" i="45" s="1"/>
  <c r="BM7" i="45"/>
  <c r="BL7" i="45" s="1"/>
  <c r="BM32" i="45"/>
  <c r="BL32" i="45" s="1"/>
  <c r="BM38" i="45"/>
  <c r="BL38" i="45" s="1"/>
  <c r="BM27" i="45"/>
  <c r="BL27" i="45" s="1"/>
  <c r="BM17" i="45"/>
  <c r="BL17" i="45" s="1"/>
  <c r="BM15" i="45"/>
  <c r="BL15" i="45" s="1"/>
  <c r="BM39" i="45"/>
  <c r="BL39" i="45" s="1"/>
  <c r="BM45" i="45"/>
  <c r="BL45" i="45" s="1"/>
  <c r="BM46" i="45"/>
  <c r="BL46" i="45" s="1"/>
  <c r="BM48" i="45"/>
  <c r="BL48" i="45" s="1"/>
  <c r="BM9" i="45"/>
  <c r="BL9" i="45" s="1"/>
  <c r="BM44" i="45"/>
  <c r="BL44" i="45" s="1"/>
  <c r="BM42" i="45"/>
  <c r="BL42" i="45" s="1"/>
  <c r="BM31" i="45"/>
  <c r="BL31" i="45" s="1"/>
  <c r="BM41" i="45"/>
  <c r="BL41" i="45" s="1"/>
  <c r="BM30" i="45"/>
  <c r="BL30" i="45" s="1"/>
  <c r="BM22" i="45"/>
  <c r="BL22" i="45" s="1"/>
  <c r="BM29" i="45"/>
  <c r="BL29" i="45" s="1"/>
  <c r="BM16" i="45"/>
  <c r="BL16" i="45" s="1"/>
  <c r="BM50" i="45"/>
  <c r="BL50" i="45" s="1"/>
  <c r="BM24" i="45"/>
  <c r="BL24" i="45" s="1"/>
  <c r="BM6" i="45"/>
  <c r="BL6" i="45" s="1"/>
  <c r="BM20" i="45"/>
  <c r="BL20" i="45" s="1"/>
  <c r="BM14" i="45"/>
  <c r="BL14" i="45" s="1"/>
  <c r="BM10" i="45"/>
  <c r="BL10" i="45" s="1"/>
  <c r="BM5" i="45"/>
  <c r="BL5" i="45" s="1"/>
  <c r="BM28" i="45"/>
  <c r="BL28" i="45" s="1"/>
  <c r="BM43" i="45"/>
  <c r="BL43" i="45" s="1"/>
  <c r="BM21" i="45"/>
  <c r="BL21" i="45" s="1"/>
  <c r="BM23" i="45"/>
  <c r="BL23" i="45" s="1"/>
  <c r="BM33" i="45"/>
  <c r="BL33" i="45" s="1"/>
  <c r="BM8" i="45"/>
  <c r="BL8" i="45" s="1"/>
  <c r="BM19" i="45"/>
  <c r="BL19" i="45" s="1"/>
  <c r="BM26" i="45"/>
  <c r="BL26" i="45" s="1"/>
  <c r="BM34" i="45"/>
  <c r="BL34" i="45" s="1"/>
  <c r="BM35" i="45"/>
  <c r="BL35" i="45" s="1"/>
  <c r="BM18" i="45"/>
  <c r="BL18" i="45" s="1"/>
  <c r="BM49" i="45"/>
  <c r="BL49" i="45" s="1"/>
  <c r="BM36" i="45"/>
  <c r="BL36" i="45" s="1"/>
  <c r="BM40" i="45"/>
  <c r="BL40" i="45" s="1"/>
  <c r="BM37" i="45"/>
  <c r="BL37" i="45" s="1"/>
  <c r="BM51" i="45"/>
  <c r="BL51" i="45" s="1"/>
  <c r="BM25" i="45"/>
  <c r="BL25" i="45" s="1"/>
  <c r="BM13" i="45"/>
  <c r="BL13" i="45" s="1"/>
  <c r="BM4" i="45"/>
  <c r="BL4" i="45" s="1"/>
  <c r="BM47" i="45"/>
  <c r="BL47" i="45" s="1"/>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CE60" i="3"/>
  <c r="CE59" i="3"/>
  <c r="DN58" i="3" a="1"/>
  <c r="DM65" i="3"/>
  <c r="DN67" i="3" a="1"/>
  <c r="DM59" i="3"/>
  <c r="DM58" i="3"/>
  <c r="CE64" i="3"/>
  <c r="DN69" i="3" a="1"/>
  <c r="CE58" i="3"/>
  <c r="DM69" i="3"/>
  <c r="DM62" i="3"/>
  <c r="DN68" i="3" a="1"/>
  <c r="DM61" i="3"/>
  <c r="CE66" i="3"/>
  <c r="DM66" i="3"/>
  <c r="DM67" i="3"/>
  <c r="AU101" i="3"/>
  <c r="AV100" i="3" s="1"/>
  <c r="DM63" i="3"/>
  <c r="DN66" i="3" a="1"/>
  <c r="DN60" i="3" a="1"/>
  <c r="DM68" i="3"/>
  <c r="DN63" i="3" a="1"/>
  <c r="DM60" i="3"/>
  <c r="CE63" i="3"/>
  <c r="CE61" i="3"/>
  <c r="DN61" i="3" a="1"/>
  <c r="DM64" i="3"/>
  <c r="DN59" i="3" a="1"/>
  <c r="CE65" i="3"/>
  <c r="CE62" i="3"/>
  <c r="DN64" i="3" a="1"/>
  <c r="DN62" i="3" a="1"/>
  <c r="DN58" i="3" l="1"/>
  <c r="DN59" i="3"/>
  <c r="DN65" i="3"/>
  <c r="DN67" i="3"/>
  <c r="DN68" i="3"/>
  <c r="DN61" i="3"/>
  <c r="DN66" i="3"/>
  <c r="DN60" i="3"/>
  <c r="DN63" i="3"/>
  <c r="DN62" i="3"/>
  <c r="DN64" i="3"/>
  <c r="DN69" i="3"/>
  <c r="CF62" i="3"/>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<sst xmlns="http://schemas.openxmlformats.org/spreadsheetml/2006/main" count="6764" uniqueCount="1523">
  <si>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</si>
  <si>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</si>
  <si>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</si>
  <si>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</si>
  <si>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</si>
  <si>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</si>
  <si>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</si>
  <si>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</si>
  <si>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</si>
  <si>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</si>
  <si>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</si>
  <si>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</si>
  <si>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</si>
  <si>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</si>
  <si>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</si>
  <si>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</si>
  <si>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</si>
  <si>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</si>
  <si>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</si>
  <si>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</si>
  <si>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</si>
  <si>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</si>
  <si>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</si>
  <si>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</si>
  <si>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</si>
  <si>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</si>
  <si>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</si>
  <si>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</si>
  <si>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</si>
  <si>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</si>
  <si>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</si>
  <si>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</si>
  <si>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</si>
  <si>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</si>
  <si>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</si>
  <si>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</si>
  <si>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</si>
  <si>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</si>
  <si>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</si>
  <si>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</si>
  <si>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</si>
  <si>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</si>
  <si>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</si>
  <si>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</si>
  <si>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</si>
  <si>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</si>
  <si>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</si>
  <si>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</si>
  <si>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</si>
  <si>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</si>
  <si>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</si>
  <si>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</si>
  <si>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</si>
  <si>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</si>
  <si>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</si>
  <si>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</si>
  <si>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</si>
  <si>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</si>
  <si>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</si>
  <si>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</si>
  <si>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</si>
  <si>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</si>
  <si>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</si>
  <si>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</si>
  <si>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</si>
  <si>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</si>
  <si>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</si>
  <si>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</si>
  <si>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</si>
  <si>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</si>
  <si>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</si>
  <si>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</si>
  <si>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</si>
  <si>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</si>
  <si>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</si>
  <si>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</si>
  <si>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</si>
  <si>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</si>
  <si>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</si>
  <si>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</si>
  <si>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</si>
  <si>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</si>
  <si>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</si>
  <si>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</si>
  <si>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</si>
  <si>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</si>
  <si>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</si>
  <si>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</si>
  <si>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</si>
  <si>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</si>
  <si>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</si>
  <si>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</si>
  <si>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</si>
  <si>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</si>
  <si>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</si>
  <si>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</si>
  <si>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</si>
  <si>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</si>
  <si>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</si>
  <si>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</si>
  <si>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</si>
  <si>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</si>
  <si>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</si>
  <si>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</si>
  <si>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</si>
  <si>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</si>
  <si>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</si>
  <si>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</si>
  <si>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</si>
  <si>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</si>
  <si>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</si>
  <si>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</si>
  <si>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</si>
  <si>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</si>
  <si>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</si>
  <si>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</si>
  <si>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</si>
  <si>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</si>
  <si>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</si>
  <si>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</si>
  <si>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</si>
  <si>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</si>
  <si>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</si>
  <si>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</si>
  <si>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</si>
  <si>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</si>
  <si>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</si>
  <si>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</si>
  <si>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</si>
  <si>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</si>
  <si>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</si>
  <si>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</si>
  <si>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</si>
  <si>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</si>
  <si>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</si>
  <si>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</si>
  <si>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</si>
  <si>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</si>
  <si>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</si>
  <si>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</si>
  <si>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</si>
  <si>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</si>
  <si>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</si>
  <si>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</si>
  <si>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</si>
  <si>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</si>
  <si>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</si>
  <si>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</si>
  <si>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</si>
  <si>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</si>
  <si>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</si>
  <si>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</si>
  <si>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</si>
  <si>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</si>
  <si>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</si>
  <si>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</si>
  <si>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</si>
  <si>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</si>
  <si>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</si>
  <si>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</si>
  <si>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</si>
  <si>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</si>
  <si>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</si>
  <si>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</si>
  <si>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</si>
  <si>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</si>
  <si>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</si>
  <si>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</si>
  <si>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</si>
  <si>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</si>
  <si>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</si>
  <si>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</si>
  <si>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</si>
  <si>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</si>
  <si>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</si>
  <si>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</si>
  <si>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</si>
  <si>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</si>
  <si>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</si>
  <si>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</si>
  <si>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</si>
  <si>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</si>
  <si>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</si>
  <si>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</si>
  <si>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</si>
  <si>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</si>
  <si>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</si>
  <si>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</si>
  <si>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</si>
  <si>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</si>
  <si>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</si>
  <si>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</si>
  <si>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</si>
  <si>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</si>
  <si>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</si>
  <si>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</si>
  <si>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</si>
  <si>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</si>
  <si>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</si>
  <si>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</si>
  <si>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</si>
  <si>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</si>
  <si>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</si>
  <si>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</si>
  <si>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</si>
  <si>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</si>
  <si>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</si>
  <si>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</si>
  <si>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</si>
  <si>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</si>
  <si>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</si>
  <si>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</si>
  <si>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</si>
  <si>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</si>
  <si>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</si>
  <si>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</si>
  <si>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</si>
  <si>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</si>
  <si>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</si>
  <si>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</si>
  <si>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</si>
  <si>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</si>
  <si>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</si>
  <si>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</si>
  <si>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</si>
  <si>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</si>
  <si>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</si>
  <si>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</si>
  <si>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</si>
  <si>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</si>
  <si>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</si>
  <si>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</si>
  <si>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</si>
  <si>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</si>
  <si>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</si>
  <si>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</si>
  <si>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</si>
  <si>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</si>
  <si>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</si>
  <si>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</si>
  <si>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</si>
  <si>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</si>
  <si>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</si>
  <si>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</si>
  <si>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</si>
  <si>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</si>
  <si>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</si>
  <si>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</si>
  <si>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</si>
  <si>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</si>
  <si>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</si>
  <si>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</si>
  <si>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</si>
  <si>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</si>
  <si>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</si>
  <si>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</si>
  <si>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</si>
  <si>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</si>
  <si>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</si>
  <si>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</si>
  <si>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</si>
  <si>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</si>
  <si>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</si>
  <si>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</si>
  <si>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</si>
  <si>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</si>
  <si>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</si>
  <si>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</si>
  <si>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</si>
  <si>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</si>
  <si>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</si>
  <si>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</si>
  <si>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</si>
  <si>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</si>
  <si>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</si>
  <si>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</si>
  <si>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</si>
  <si>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</si>
  <si>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</si>
  <si>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</si>
  <si>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</si>
  <si>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</si>
  <si>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</si>
  <si>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</si>
  <si>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</si>
  <si>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</si>
  <si>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</si>
  <si>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</si>
  <si>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</si>
  <si>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</si>
  <si>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</si>
  <si>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</si>
  <si>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</si>
  <si>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</si>
  <si>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</si>
  <si>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</si>
  <si>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</si>
  <si>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</si>
  <si>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</si>
  <si>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</si>
  <si>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</si>
  <si>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</si>
  <si>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</si>
  <si>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</si>
  <si>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</si>
  <si>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</si>
  <si>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</si>
  <si>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</si>
  <si>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</si>
  <si>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</si>
  <si>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</si>
  <si>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</si>
  <si>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</si>
  <si>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</si>
  <si>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</si>
  <si>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</si>
  <si>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</si>
  <si>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</si>
  <si>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</si>
  <si>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</si>
  <si>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</si>
  <si>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</si>
  <si>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</si>
  <si>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</si>
  <si>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</si>
  <si>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</si>
  <si>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</si>
  <si>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</si>
  <si>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</si>
  <si>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</si>
  <si>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</si>
  <si>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</si>
  <si>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</si>
  <si>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</si>
  <si>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</si>
  <si>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</si>
  <si>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</si>
  <si>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</si>
  <si>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</si>
  <si>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</si>
  <si>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</si>
  <si>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</si>
  <si>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</si>
  <si>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</si>
  <si>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</si>
  <si>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</si>
  <si>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</si>
  <si>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</si>
  <si>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</si>
  <si>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</si>
  <si>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</si>
  <si>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</si>
  <si>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</si>
  <si>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</si>
  <si>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</si>
  <si>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</si>
  <si>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</si>
  <si>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</si>
  <si>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</si>
  <si>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</si>
  <si>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</si>
  <si>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</si>
  <si>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</si>
  <si>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</si>
  <si>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</si>
  <si>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</si>
  <si>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</si>
  <si>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</si>
  <si>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</si>
  <si>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</si>
  <si>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</si>
  <si>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</si>
  <si>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</si>
  <si>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</si>
  <si>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</si>
  <si>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</si>
  <si>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</si>
  <si>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</si>
  <si>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</si>
  <si>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</si>
  <si>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</si>
  <si>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</si>
  <si>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</si>
  <si>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</si>
  <si>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</si>
  <si>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</si>
  <si>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</si>
  <si>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</si>
  <si>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</si>
  <si>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</si>
  <si>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</si>
  <si>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</si>
  <si>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</si>
  <si>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</si>
  <si>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</si>
  <si>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</si>
  <si>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</si>
  <si>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</si>
  <si>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</si>
  <si>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</si>
  <si>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</si>
  <si>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</si>
  <si>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</si>
  <si>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</si>
  <si>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</si>
  <si>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</si>
  <si>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</si>
  <si>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</si>
  <si>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</si>
  <si>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</si>
  <si>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</si>
  <si>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</si>
  <si>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</si>
  <si>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</si>
  <si>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</si>
  <si>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</si>
  <si>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</si>
  <si>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</si>
  <si>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</si>
  <si>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</si>
  <si>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</si>
  <si>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</si>
  <si>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</si>
  <si>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</si>
  <si>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</si>
  <si>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</si>
  <si>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</si>
  <si>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</si>
  <si>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</si>
  <si>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</si>
  <si>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</si>
  <si>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</si>
  <si>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</si>
  <si>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</si>
  <si>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</si>
  <si>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</si>
  <si>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</si>
  <si>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</si>
  <si>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</si>
  <si>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</si>
  <si>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</si>
  <si>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</si>
  <si>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</si>
  <si>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</si>
  <si>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</si>
  <si>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</si>
  <si>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</si>
  <si>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</si>
  <si>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</si>
  <si>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</si>
  <si>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</si>
  <si>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</si>
  <si>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</si>
  <si>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</si>
  <si>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</si>
  <si>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</si>
  <si>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</si>
  <si>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</si>
  <si>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</si>
  <si>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</si>
  <si>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</si>
  <si>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</si>
  <si>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</si>
  <si>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</si>
  <si>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</si>
  <si>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</si>
  <si>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</si>
  <si>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</si>
  <si>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</si>
  <si>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</si>
  <si>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</si>
  <si>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</si>
  <si>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</si>
  <si>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</si>
  <si>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</si>
  <si>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</si>
  <si>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</si>
  <si>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</si>
  <si>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</si>
  <si>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</si>
  <si>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</si>
  <si>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</si>
  <si>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</si>
  <si>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</si>
  <si>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</si>
  <si>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</si>
  <si>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</si>
  <si>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</si>
  <si>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</si>
  <si>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</si>
  <si>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</si>
  <si>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</si>
  <si>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</si>
  <si>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</si>
  <si>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</si>
  <si>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</si>
  <si>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</si>
  <si>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</si>
  <si>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</si>
  <si>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</si>
  <si>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</si>
  <si>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</si>
  <si>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</si>
  <si>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</si>
  <si>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</si>
  <si>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</si>
  <si>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</si>
  <si>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</si>
  <si>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</si>
  <si>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</si>
  <si>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</si>
  <si>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</si>
  <si>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</si>
  <si>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</si>
  <si>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</si>
  <si>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</si>
  <si>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</si>
  <si>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</si>
  <si>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</si>
  <si>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</si>
  <si>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</si>
  <si>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</si>
  <si>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</si>
  <si>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</si>
  <si>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</si>
  <si>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</si>
  <si>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</si>
  <si>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</si>
  <si>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</si>
  <si>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</si>
  <si>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</si>
  <si>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</si>
  <si>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</si>
  <si>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</si>
  <si>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</si>
  <si>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</si>
  <si>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</si>
  <si>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</si>
  <si>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</si>
  <si>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</si>
  <si>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</si>
  <si>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</si>
  <si>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</si>
  <si>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</si>
  <si>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</si>
  <si>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</si>
  <si>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</si>
  <si>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</si>
  <si>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</si>
  <si>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</si>
  <si>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</si>
  <si>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</si>
  <si>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</si>
  <si>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</si>
  <si>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</si>
  <si>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</si>
  <si>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</si>
  <si>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</si>
  <si>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</si>
  <si>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</si>
  <si>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</si>
  <si>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</si>
  <si>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</si>
  <si>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</si>
  <si>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</si>
  <si>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</si>
  <si>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</si>
  <si>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</si>
  <si>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</si>
  <si>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</si>
  <si>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</si>
  <si>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</si>
  <si>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</si>
  <si>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</si>
  <si>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</si>
  <si>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</si>
  <si>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</si>
  <si>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</si>
  <si>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</si>
  <si>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</si>
  <si>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</si>
  <si>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</si>
  <si>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</si>
  <si>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</si>
  <si>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</si>
  <si>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</si>
  <si>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</si>
  <si>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</si>
  <si>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</si>
  <si>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</si>
  <si>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</si>
  <si>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</si>
  <si>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</si>
  <si>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</si>
  <si>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</si>
  <si>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</si>
  <si>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</si>
  <si>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</si>
  <si>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</si>
  <si>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</si>
  <si>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</si>
  <si>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</si>
  <si>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</si>
  <si>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</si>
  <si>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</si>
  <si>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</si>
  <si>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</si>
  <si>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</si>
  <si>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</si>
  <si>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</si>
  <si>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</si>
  <si>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</si>
  <si>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</si>
  <si>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</si>
  <si>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</si>
  <si>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</si>
  <si>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</si>
  <si>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</si>
  <si>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</si>
  <si>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</si>
  <si>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</si>
  <si>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</si>
  <si>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</si>
  <si>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</si>
  <si>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</si>
  <si>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</si>
  <si>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</si>
  <si>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</si>
  <si>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</si>
  <si>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</si>
  <si>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</si>
  <si>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</si>
  <si>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</si>
  <si>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</si>
  <si>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</si>
  <si>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</si>
  <si>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</si>
  <si>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</si>
  <si>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</si>
  <si>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</si>
  <si>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</si>
  <si>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</si>
  <si>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</si>
  <si>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</si>
  <si>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</si>
  <si>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</si>
  <si>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</si>
  <si>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</si>
  <si>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</si>
  <si>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</si>
  <si>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</si>
  <si>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</si>
  <si>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</si>
  <si>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</si>
  <si>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</si>
  <si>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</si>
  <si>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</si>
  <si>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</si>
  <si>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</si>
  <si>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</si>
  <si>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</si>
  <si>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</si>
  <si>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</si>
  <si>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</si>
  <si>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</si>
  <si>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</si>
  <si>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</si>
  <si>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</si>
  <si>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</si>
  <si>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</si>
  <si>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</si>
  <si>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</si>
  <si>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</si>
  <si>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</si>
  <si>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</si>
  <si>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</si>
  <si>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</si>
  <si>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</si>
  <si>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</si>
  <si>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</si>
  <si>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</si>
  <si>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</si>
  <si>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</si>
  <si>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</si>
  <si>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</si>
  <si>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</si>
  <si>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</si>
  <si>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</si>
  <si>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</si>
  <si>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</si>
  <si>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</si>
  <si>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</si>
  <si>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</si>
  <si>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</si>
  <si>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</si>
  <si>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</si>
  <si>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</si>
  <si>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</si>
  <si>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</si>
  <si>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</si>
  <si>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</si>
  <si>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</si>
  <si>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</si>
  <si>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</si>
  <si>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</si>
  <si>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</si>
  <si>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</si>
  <si>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</si>
  <si>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</si>
  <si>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</si>
  <si>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</si>
  <si>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</si>
  <si>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</si>
  <si>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</si>
  <si>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</si>
  <si>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</si>
  <si>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</si>
  <si>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</si>
  <si>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</si>
  <si>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</si>
  <si>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</si>
  <si>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</si>
  <si>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</si>
  <si>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</si>
  <si>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</si>
  <si>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</si>
  <si>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</si>
  <si>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</si>
  <si>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</si>
  <si>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</si>
  <si>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</si>
  <si>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</si>
  <si>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</si>
  <si>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</si>
  <si>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</si>
  <si>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</si>
  <si>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</si>
  <si>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</si>
  <si>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</si>
  <si>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</si>
  <si>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</si>
  <si>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</si>
  <si>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</si>
  <si>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</si>
  <si>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</si>
  <si>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</si>
  <si>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</si>
  <si>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</si>
  <si>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</si>
  <si>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</si>
  <si>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</si>
  <si>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</si>
  <si>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</si>
  <si>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</si>
  <si>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</si>
  <si>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</si>
  <si>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</si>
  <si>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</si>
  <si>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</si>
  <si>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</si>
  <si>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</si>
  <si>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</si>
  <si>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</si>
  <si>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</si>
  <si>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</si>
  <si>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</si>
  <si>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</si>
  <si>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</si>
  <si>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</si>
  <si>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</si>
  <si>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</si>
  <si>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</si>
  <si>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</si>
  <si>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</si>
  <si>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</si>
  <si>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</si>
  <si>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</si>
  <si>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</si>
  <si>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</si>
  <si>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</si>
  <si>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</si>
  <si>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</si>
  <si>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</si>
  <si>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</si>
  <si>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</si>
  <si>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</si>
  <si>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</si>
  <si>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</si>
  <si>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</si>
  <si>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</si>
  <si>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</si>
  <si>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</si>
  <si>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</si>
  <si>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</si>
  <si>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</si>
  <si>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</si>
  <si>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</si>
  <si>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</si>
  <si>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</si>
  <si>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</si>
  <si>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</si>
  <si>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</si>
  <si>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</si>
  <si>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</si>
  <si>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</si>
  <si>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</si>
  <si>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</si>
  <si>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</si>
  <si>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</si>
  <si>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</si>
  <si>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</si>
  <si>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</si>
  <si>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</si>
  <si>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</si>
  <si>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</si>
  <si>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</si>
  <si>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</si>
  <si>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</si>
  <si>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</si>
  <si>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</si>
  <si>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</si>
  <si>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</si>
  <si>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</si>
  <si>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</si>
  <si>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</si>
  <si>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</si>
  <si>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</si>
  <si>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</si>
  <si>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</si>
  <si>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</si>
  <si>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</si>
  <si>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</si>
  <si>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</si>
  <si>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</si>
  <si>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</si>
  <si>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</si>
  <si>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</si>
  <si>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</si>
  <si>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</si>
  <si>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</si>
  <si>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</si>
  <si>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</si>
  <si>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</si>
  <si>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</si>
  <si>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</si>
  <si>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</si>
  <si>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</si>
  <si>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</si>
  <si>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</si>
  <si>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</si>
  <si>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</si>
  <si>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</si>
  <si>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</si>
  <si>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</si>
  <si>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</si>
  <si>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</si>
  <si>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</si>
  <si>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</si>
  <si>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</si>
  <si>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</si>
  <si>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</si>
  <si>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</si>
  <si>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</si>
  <si>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</si>
  <si>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</si>
  <si>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</si>
  <si>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</si>
  <si>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</si>
  <si>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</si>
  <si>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</si>
  <si>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</si>
  <si>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</si>
  <si>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</si>
  <si>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</si>
  <si>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</si>
  <si>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</si>
  <si>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</si>
  <si>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</si>
  <si>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</si>
  <si>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</si>
  <si>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</si>
  <si>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</si>
  <si>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</si>
  <si>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</si>
  <si>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</si>
  <si>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</si>
  <si>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</si>
  <si>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</si>
  <si>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</si>
  <si>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</si>
  <si>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</si>
  <si>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</si>
  <si>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</si>
  <si>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</si>
  <si>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</si>
  <si>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</si>
  <si>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</si>
  <si>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</si>
  <si>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</si>
  <si>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</si>
  <si>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</si>
  <si>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</si>
  <si>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</si>
  <si>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</si>
  <si>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</si>
  <si>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</si>
  <si>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</si>
  <si>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</si>
  <si>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</si>
  <si>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</si>
  <si>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</si>
  <si>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</si>
  <si>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</si>
  <si>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</si>
  <si>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</si>
  <si>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</si>
  <si>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</si>
  <si>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</si>
  <si>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</si>
  <si>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</si>
  <si>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</si>
  <si>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</si>
  <si>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</si>
  <si>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</si>
  <si>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</si>
  <si>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</si>
  <si>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</si>
  <si>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</si>
  <si>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</si>
  <si>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</si>
  <si>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</si>
  <si>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</si>
  <si>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</si>
  <si>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</si>
  <si>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</si>
  <si>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</si>
  <si>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</si>
  <si>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</si>
  <si>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</si>
  <si>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</si>
  <si>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</si>
  <si>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</si>
  <si>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</si>
  <si>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</si>
  <si>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</si>
  <si>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</si>
  <si>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</si>
  <si>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</si>
  <si>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</si>
  <si>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</si>
  <si>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</si>
  <si>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</si>
  <si>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</si>
  <si>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</si>
  <si>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</si>
  <si>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</si>
  <si>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</si>
  <si>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</si>
  <si>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</si>
  <si>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</si>
  <si>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</si>
  <si>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</si>
  <si>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</si>
  <si>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</si>
  <si>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</si>
  <si>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</si>
  <si>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</si>
  <si>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</si>
  <si>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</si>
  <si>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</si>
  <si>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</si>
  <si>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</si>
  <si>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</si>
  <si>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</si>
  <si>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</si>
  <si>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</si>
  <si>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</si>
  <si>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</si>
  <si>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</si>
  <si>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</si>
  <si>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</si>
  <si>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</si>
  <si>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</si>
  <si>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</si>
  <si>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</si>
  <si>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</si>
  <si>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</si>
  <si>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</si>
  <si>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</si>
  <si>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</si>
  <si>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</si>
  <si>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</si>
  <si>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</si>
  <si>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</si>
  <si>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</si>
  <si>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</si>
  <si>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</si>
  <si>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</si>
  <si>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</si>
  <si>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</si>
  <si>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</si>
  <si>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</si>
  <si>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</si>
  <si>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</si>
  <si>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</si>
  <si>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</si>
  <si>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</si>
  <si>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</si>
  <si>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</si>
  <si>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</si>
  <si>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</si>
  <si>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</si>
  <si>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</si>
  <si>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</si>
  <si>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</si>
  <si>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</si>
  <si>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</si>
  <si>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</si>
  <si>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</si>
  <si>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</si>
  <si>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</si>
  <si>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</si>
  <si>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</si>
  <si>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</si>
  <si>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</si>
  <si>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</si>
  <si>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</si>
  <si>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</si>
  <si>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</si>
  <si>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</si>
  <si>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</si>
  <si>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</si>
  <si>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</si>
  <si>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</si>
  <si>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</si>
  <si>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</si>
  <si>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</si>
  <si>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</si>
  <si>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</si>
  <si>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</si>
  <si>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</si>
  <si>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</si>
  <si>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</si>
  <si>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</si>
  <si>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</si>
  <si>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</si>
  <si>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</si>
  <si>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</si>
  <si>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</si>
  <si>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</si>
  <si>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</si>
  <si>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</si>
  <si>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</si>
  <si>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</si>
  <si>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</si>
  <si>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</si>
  <si>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</si>
  <si>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</si>
  <si>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</si>
  <si>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</si>
  <si>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</si>
  <si>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</si>
  <si>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</si>
  <si>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</si>
  <si>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</si>
  <si>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</si>
  <si>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</si>
  <si>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</si>
  <si>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</si>
  <si>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</si>
  <si>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</si>
  <si>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</si>
  <si>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</si>
  <si>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</si>
  <si>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</si>
  <si>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</si>
  <si>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</si>
  <si>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</si>
  <si>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</si>
  <si>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</si>
  <si>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</si>
  <si>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</si>
  <si>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</si>
  <si>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</si>
  <si>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</si>
  <si>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</si>
  <si>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</si>
  <si>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</si>
  <si>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</si>
  <si>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</si>
  <si>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</si>
  <si>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</si>
  <si>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</si>
  <si>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</si>
  <si>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</si>
  <si>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</si>
  <si>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</si>
  <si>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</si>
  <si>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</si>
  <si>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</si>
  <si>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</si>
  <si>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</si>
  <si>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</si>
  <si>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</si>
  <si>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</si>
  <si>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</si>
  <si>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</si>
  <si>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</si>
  <si>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</si>
  <si>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</si>
  <si>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</si>
  <si>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</si>
  <si>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</si>
  <si>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</si>
  <si>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</si>
  <si>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</si>
  <si>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</si>
  <si>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</si>
  <si>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</si>
  <si>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</si>
  <si>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</si>
  <si>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</si>
  <si>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</si>
  <si>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</si>
  <si>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</si>
  <si>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</si>
  <si>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</si>
  <si>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</si>
  <si>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</si>
  <si>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</si>
  <si>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</si>
  <si>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</si>
  <si>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</si>
  <si>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</si>
  <si>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</si>
  <si>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</si>
  <si>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</si>
  <si>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</si>
  <si>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</si>
  <si>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</si>
  <si>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</si>
  <si>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</si>
  <si>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</si>
  <si>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</si>
  <si>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</si>
  <si>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</si>
  <si>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</si>
  <si>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</si>
  <si>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</si>
  <si>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</si>
  <si>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</si>
  <si>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</si>
  <si>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</si>
  <si>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</si>
  <si>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</si>
  <si>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</si>
  <si>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</si>
  <si>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</si>
  <si>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</si>
  <si>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</si>
  <si>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</si>
  <si>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</si>
  <si>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</si>
  <si>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</si>
  <si>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</si>
  <si>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</si>
  <si>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</si>
  <si>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</si>
  <si>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</si>
  <si>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</si>
  <si>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</si>
  <si>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</si>
  <si>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</si>
  <si>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</si>
  <si>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</si>
  <si>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</si>
  <si>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</si>
  <si>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</si>
  <si>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</si>
  <si>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</si>
  <si>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</si>
  <si>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</si>
  <si>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</si>
  <si>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</si>
  <si>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</si>
  <si>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</si>
  <si>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</si>
  <si>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</si>
  <si>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</si>
  <si>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</si>
  <si>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</si>
  <si>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</si>
  <si>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</si>
  <si>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</si>
  <si>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</si>
  <si>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</si>
  <si>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</si>
  <si>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</si>
  <si>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</si>
  <si>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</si>
  <si>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</si>
  <si>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</si>
  <si>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</si>
  <si>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</si>
  <si>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</si>
  <si>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</si>
  <si>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</si>
  <si>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</si>
  <si>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</si>
  <si>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</si>
  <si>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</si>
  <si>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</si>
  <si>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</si>
  <si>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</si>
  <si>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</si>
  <si>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</si>
  <si>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</si>
  <si>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</si>
  <si>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</si>
  <si>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</si>
  <si>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</si>
  <si>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</si>
  <si>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</si>
  <si>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</si>
  <si>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</si>
  <si>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</si>
  <si>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</si>
  <si>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</si>
  <si>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</si>
  <si>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</si>
  <si>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</si>
  <si>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</si>
  <si>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</si>
  <si>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</si>
  <si>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</si>
  <si>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</si>
  <si>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</si>
  <si>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</si>
  <si>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</si>
  <si>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</si>
  <si>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</si>
  <si>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</si>
  <si>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</si>
  <si>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</si>
  <si>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</si>
  <si>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</si>
  <si>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</si>
  <si>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</si>
  <si>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</si>
  <si>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</si>
  <si>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</si>
  <si>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</si>
  <si>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</si>
  <si>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</si>
  <si>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</si>
  <si>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</si>
  <si>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</si>
  <si>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</si>
  <si>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</si>
  <si>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</si>
  <si>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</si>
  <si>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</si>
  <si>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</si>
  <si>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</si>
  <si>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</si>
  <si>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</si>
  <si>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</si>
  <si>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</si>
  <si>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</si>
  <si>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</si>
  <si>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</si>
  <si>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</si>
  <si>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</si>
  <si>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</si>
  <si>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</si>
  <si>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</si>
  <si>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</si>
  <si>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</si>
  <si>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</si>
  <si>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</si>
  <si>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</si>
  <si>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</si>
  <si>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</si>
  <si>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</si>
  <si>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</si>
  <si>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</si>
  <si>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</si>
  <si>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</si>
  <si>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</si>
  <si>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</si>
  <si>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</si>
  <si>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</si>
  <si>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</si>
  <si>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</si>
  <si>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</si>
  <si>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</si>
  <si>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</si>
  <si>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</si>
  <si>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</si>
  <si>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</si>
  <si>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</si>
  <si>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</si>
  <si>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</si>
  <si>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</si>
  <si>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</si>
  <si>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</si>
  <si>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</si>
  <si>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</si>
  <si>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</si>
  <si>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</si>
  <si>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</si>
  <si>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</si>
  <si>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</si>
  <si>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</si>
  <si>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</si>
  <si>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</si>
  <si>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</si>
  <si>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</si>
  <si>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</si>
  <si>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</si>
  <si>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</si>
  <si>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</si>
  <si>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</si>
  <si>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</si>
  <si>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</si>
  <si>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</si>
  <si>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</si>
  <si>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</si>
  <si>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</si>
  <si>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</si>
  <si>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</si>
  <si>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</si>
  <si>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</si>
  <si>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</si>
  <si>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</si>
  <si>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</si>
  <si>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</si>
  <si>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</si>
  <si>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</si>
  <si>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</si>
  <si>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</si>
  <si>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</si>
  <si>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</si>
  <si>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</si>
  <si>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</si>
  <si>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</si>
  <si>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</si>
  <si>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</si>
  <si>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</si>
  <si>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</si>
  <si>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</si>
  <si>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</si>
  <si>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</si>
  <si>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</si>
  <si>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</si>
  <si>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</si>
  <si>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</si>
  <si>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</si>
  <si>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</si>
  <si>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</si>
  <si>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</si>
  <si>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</si>
  <si>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</si>
  <si>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</si>
  <si>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</si>
  <si>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</si>
  <si>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</si>
  <si>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</si>
  <si>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</si>
  <si>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</si>
  <si>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</si>
  <si>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</si>
  <si>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</si>
  <si>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</si>
  <si>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</si>
  <si>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</si>
  <si>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</si>
  <si>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</si>
  <si>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</si>
  <si>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</si>
  <si>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</si>
  <si>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</si>
  <si>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</si>
  <si>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</si>
  <si>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</si>
  <si>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</si>
  <si>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</si>
  <si>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</si>
  <si>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</si>
  <si>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</si>
  <si>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</si>
  <si>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</si>
  <si>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</si>
  <si>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</si>
  <si>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</si>
  <si>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</si>
  <si>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</si>
  <si>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</si>
  <si>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</si>
  <si>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</si>
  <si>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</si>
  <si>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</si>
  <si>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</si>
  <si>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</si>
  <si>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</si>
  <si>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</si>
  <si>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</si>
  <si>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</si>
  <si>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</si>
  <si>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</si>
  <si>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</si>
  <si>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</si>
  <si>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</si>
  <si>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</si>
  <si>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</si>
  <si>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</si>
  <si>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</si>
  <si>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</si>
  <si>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</si>
  <si>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</si>
  <si>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</si>
  <si>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</si>
  <si>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</si>
  <si>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</si>
  <si>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</si>
  <si>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</si>
  <si>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</si>
  <si>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</si>
  <si>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</si>
  <si>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</si>
  <si>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</si>
  <si>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</si>
  <si>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</si>
  <si>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</si>
  <si>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</si>
  <si>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</si>
  <si>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</si>
  <si>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</si>
  <si>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</si>
  <si>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</si>
  <si>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</si>
  <si>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</si>
  <si>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</si>
  <si>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</si>
  <si>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</si>
  <si>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</si>
  <si>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</si>
  <si>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</si>
  <si>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</si>
  <si>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</si>
  <si>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</si>
  <si>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</si>
  <si>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</si>
  <si>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</si>
  <si>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</si>
  <si>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</si>
  <si>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</si>
  <si>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</si>
  <si>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</si>
  <si>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</si>
  <si>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</si>
  <si>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</si>
  <si>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</si>
  <si>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</si>
  <si>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</si>
  <si>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</si>
  <si>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</si>
  <si>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</si>
  <si>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</si>
  <si>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</si>
  <si>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</si>
  <si>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</si>
  <si>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</si>
  <si>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</si>
  <si>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</si>
  <si>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</si>
  <si>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</si>
  <si>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</si>
  <si>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</si>
  <si>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</si>
  <si>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</si>
  <si>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</si>
  <si>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</si>
  <si>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</si>
  <si>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</si>
  <si>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</si>
  <si>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</si>
  <si>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</si>
  <si>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</si>
  <si>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</si>
  <si>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</si>
  <si>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</si>
  <si>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</si>
  <si>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</si>
  <si>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</si>
  <si>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</si>
  <si>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</si>
  <si>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</si>
  <si>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</si>
  <si>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</si>
  <si>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</si>
  <si>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</si>
  <si>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</si>
  <si>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</si>
  <si>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</si>
  <si>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</si>
  <si>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</si>
  <si>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</si>
  <si>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</si>
  <si>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</si>
  <si>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</si>
  <si>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</si>
  <si>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</si>
  <si>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</si>
  <si>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</si>
  <si>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</si>
  <si>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Marco Aaltink</t>
  </si>
  <si>
    <t>Kylian Mbappé</t>
  </si>
  <si>
    <t>Cristiano Ronaldo</t>
  </si>
  <si>
    <t>Harry Kane</t>
  </si>
  <si>
    <t>Bruno Fernandes</t>
  </si>
  <si>
    <t>Vinícius Júnior</t>
  </si>
  <si>
    <t>Lionel Messi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</si>
</sst>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1">
    <v>0</v>
    <v>8</v>
    <v>1</v>
    <v>1</v>
  </rv>
  <rv s="0">
    <v>27</v>
    <v>4</v>
  </rv>
  <rv s="0">
    <v>28</v>
    <v>4</v>
  </rv>
  <rv s="0">
    <v>29</v>
    <v>4</v>
  </rv>
  <rv s="0">
    <v>30</v>
    <v>4</v>
  </rv>
  <rv s="0">
    <v>31</v>
    <v>4</v>
  </rv>
  <rv s="0">
    <v>32</v>
    <v>4</v>
  </rv>
  <rv s="2">
    <v>33</v>
    <v>4</v>
    <v>Bandera de Irak</v>
  </rv>
  <rv s="0">
    <v>34</v>
    <v>4</v>
  </rv>
  <rv s="0">
    <v>35</v>
    <v>4</v>
  </rv>
  <rv s="0">
    <v>36</v>
    <v>4</v>
  </rv>
  <rv s="0">
    <v>37</v>
    <v>4</v>
  </rv>
  <rv s="0">
    <v>38</v>
    <v>4</v>
  </rv>
  <rv s="0">
    <v>39</v>
    <v>4</v>
  </rv>
  <rv s="2">
    <v>40</v>
    <v>4</v>
    <v>Bandera de República Democrática del Congo</v>
  </rv>
  <rv s="0">
    <v>41</v>
    <v>4</v>
  </rv>
  <rv s="0">
    <v>42</v>
    <v>4</v>
  </rv>
  <rv s="0">
    <v>43</v>
    <v>4</v>
  </rv>
  <rv s="0">
    <v>44</v>
    <v>4</v>
  </rv>
  <rv s="0">
    <v>45</v>
    <v>4</v>
  </rv>
  <rv s="0">
    <v>46</v>
    <v>4</v>
  </rv>
  <rv s="0">
    <v>47</v>
    <v>5</v>
  </rv>
  <rv s="0">
    <v>48</v>
    <v>6</v>
  </rv>
  <rv s="0">
    <v>49</v>
    <v>5</v>
  </rv>
  <rv s="0">
    <v>50</v>
    <v>5</v>
  </rv>
  <rv s="0">
    <v>16</v>
    <v>5</v>
  </rv>
  <rv s="0">
    <v>29</v>
    <v>5</v>
  </rv>
  <rv s="0">
    <v>36</v>
    <v>5</v>
  </rv>
  <rv s="0">
    <v>35</v>
    <v>5</v>
  </rv>
  <rv s="0">
    <v>14</v>
    <v>5</v>
  </rv>
  <rv s="0">
    <v>37</v>
    <v>5</v>
  </rv>
  <rv s="0">
    <v>24</v>
    <v>5</v>
  </rv>
  <rv s="0">
    <v>8</v>
    <v>5</v>
  </rv>
  <rv s="0">
    <v>28</v>
    <v>5</v>
  </rv>
  <rv s="0">
    <v>4</v>
    <v>5</v>
  </rv>
  <rv s="0">
    <v>6</v>
    <v>5</v>
  </rv>
  <rv s="0">
    <v>42</v>
    <v>5</v>
  </rv>
  <rv s="0">
    <v>2</v>
    <v>5</v>
  </rv>
  <rv s="0">
    <v>18</v>
    <v>5</v>
  </rv>
  <rv s="0">
    <v>44</v>
    <v>5</v>
  </rv>
  <rv s="0">
    <v>17</v>
    <v>5</v>
  </rv>
  <rv s="0">
    <v>19</v>
    <v>5</v>
  </rv>
  <rv s="0">
    <v>25</v>
    <v>5</v>
  </rv>
  <rv s="0">
    <v>11</v>
    <v>5</v>
  </rv>
  <rv s="0">
    <v>27</v>
    <v>5</v>
  </rv>
  <rv s="0">
    <v>12</v>
    <v>5</v>
  </rv>
  <rv s="0">
    <v>31</v>
    <v>5</v>
  </rv>
  <rv s="0">
    <v>45</v>
    <v>5</v>
  </rv>
  <rv s="0">
    <v>10</v>
    <v>5</v>
  </rv>
  <rv s="0">
    <v>43</v>
    <v>5</v>
  </rv>
  <rv s="3">
    <v>11</v>
    <v>1</v>
  </rv>
  <rv s="0">
    <v>21</v>
    <v>5</v>
  </rv>
  <rv s="0">
    <v>38</v>
    <v>5</v>
  </rv>
  <rv s="0">
    <v>9</v>
    <v>5</v>
  </rv>
  <rv s="0">
    <v>0</v>
    <v>5</v>
  </rv>
  <rv s="0">
    <v>34</v>
    <v>5</v>
  </rv>
  <rv s="0">
    <v>26</v>
    <v>5</v>
  </rv>
  <rv s="0">
    <v>20</v>
    <v>5</v>
  </rv>
  <rv s="0">
    <v>46</v>
    <v>5</v>
  </rv>
  <rv s="0">
    <v>13</v>
    <v>5</v>
  </rv>
  <rv s="0">
    <v>39</v>
    <v>5</v>
  </rv>
  <rv s="0">
    <v>32</v>
    <v>5</v>
  </rv>
  <rv s="0">
    <v>1</v>
    <v>5</v>
  </rv>
  <rv s="0">
    <v>7</v>
    <v>5</v>
  </rv>
  <rv s="0">
    <v>23</v>
    <v>5</v>
  </rv>
  <rv s="0">
    <v>30</v>
    <v>5</v>
  </rv>
  <rv s="0">
    <v>41</v>
    <v>5</v>
  </rv>
  <rv s="2">
    <v>40</v>
    <v>5</v>
    <v>Bandera de República Democrática del Congo</v>
  </rv>
  <rv s="2">
    <v>33</v>
    <v>5</v>
    <v>Bandera de Irak</v>
  </rv>
  <rv s="0">
    <v>5</v>
    <v>5</v>
  </rv>
  <rv s="0">
    <v>22</v>
    <v>5</v>
  </rv>
  <rv s="0">
    <v>15</v>
    <v>5</v>
  </rv>
  <rv s="0">
    <v>3</v>
    <v>5</v>
  </rv>
</rvData>
</file>

<file path=xl/richData/rdrichvaluestructure.xml><?xml version="1.0" encoding="utf-8"?>
<rvStructures xmlns="http://schemas.microsoft.com/office/spreadsheetml/2017/richdata" count="4">
  <s t="_localImage">
    <k n="_rvRel:LocalImageIdentifier" t="i"/>
    <k n="CalcOrigin" t="i"/>
  </s>
  <s t="_error">
    <k n="colOffset" t="i"/>
    <k n="errorType" t="i"/>
    <k n="rwOffset" t="i"/>
    <k n="subType" t="i"/>
  </s>
  <s t="_localImage">
    <k n="_rvRel:LocalImageIdentifier" t="i"/>
    <k n="CalcOrigin" t="i"/>
    <k n="Text" t="s"/>
  </s>
  <s t="_error">
    <k n="errorType" t="i"/>
    <k n="propagated" t="b"/>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4"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B147" sqref="AB147"/>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5</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3</v>
      </c>
      <c r="AS8" s="39">
        <f t="shared" ca="1" si="15"/>
        <v>3</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3</v>
      </c>
      <c r="BK8" s="16">
        <f t="shared" ca="1" si="21"/>
        <v>3</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5</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2</v>
      </c>
      <c r="BK10" s="16">
        <f t="shared" ca="1" si="21"/>
        <v>2</v>
      </c>
      <c r="BL10" s="16">
        <f t="shared" ca="1" si="42"/>
        <v>0</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P.2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P.2 (2)</v>
      </c>
      <c r="CA10" s="16">
        <f t="shared" ca="1" si="27"/>
        <v>1</v>
      </c>
      <c r="CB10" s="16">
        <f t="shared" ca="1" si="28"/>
        <v>1</v>
      </c>
      <c r="CC10" s="16">
        <f t="shared" ref="CC10:CC53" ca="1" si="49">IF($BZ10="-","-",CA10-CB10)</f>
        <v>0</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P.2 (2)</v>
      </c>
      <c r="CF10" s="16">
        <f t="shared" ca="1" si="29"/>
        <v>1</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P.2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P.2 (2)</v>
      </c>
      <c r="CO10" s="16">
        <f t="shared" ca="1" si="33"/>
        <v>1</v>
      </c>
      <c r="CP10" s="16">
        <f t="shared" ca="1" si="34"/>
        <v>1</v>
      </c>
      <c r="CQ10" s="16">
        <f t="shared" ref="CQ10:CQ53" ca="1" si="51">IF($CN10="-","-",CO10-CP10)</f>
        <v>0</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P.2 (2)</v>
      </c>
      <c r="CT10" s="16">
        <f t="shared" ca="1" si="35"/>
        <v>1</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P.2 (2)</v>
      </c>
      <c r="CW10" s="16">
        <f t="shared" ca="1" si="36"/>
        <v>0</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4</v>
      </c>
      <c r="BK11" s="16">
        <f t="shared" ca="1" si="21"/>
        <v>3</v>
      </c>
      <c r="BL11" s="16">
        <f t="shared" ca="1" si="42"/>
        <v>1</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P.2 (2)</v>
      </c>
      <c r="BU11" s="16">
        <f t="shared" ca="1" si="24"/>
        <v>0</v>
      </c>
      <c r="BV11" s="16">
        <f t="shared" ca="1" si="25"/>
        <v>1</v>
      </c>
      <c r="BW11" s="16">
        <f t="shared" ca="1" si="26"/>
        <v>0</v>
      </c>
      <c r="BX11" s="16">
        <f t="shared" ca="1" si="48"/>
        <v>1</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P.2 (2)</v>
      </c>
      <c r="CA11" s="16">
        <f t="shared" ca="1" si="27"/>
        <v>1</v>
      </c>
      <c r="CB11" s="16">
        <f t="shared" ca="1" si="28"/>
        <v>1</v>
      </c>
      <c r="CC11" s="16">
        <f t="shared" ca="1" si="49"/>
        <v>0</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P.2 (2)</v>
      </c>
      <c r="CF11" s="16">
        <f t="shared" ca="1" si="29"/>
        <v>1</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P.2 (2)</v>
      </c>
      <c r="CI11" s="16">
        <f t="shared" ca="1" si="30"/>
        <v>0</v>
      </c>
      <c r="CJ11" s="16">
        <f t="shared" ca="1" si="31"/>
        <v>1</v>
      </c>
      <c r="CK11" s="16">
        <f t="shared" ca="1" si="32"/>
        <v>0</v>
      </c>
      <c r="CL11" s="16">
        <f t="shared" ca="1" si="50"/>
        <v>1</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P.2 (2)</v>
      </c>
      <c r="CO11" s="16">
        <f t="shared" ca="1" si="33"/>
        <v>1</v>
      </c>
      <c r="CP11" s="16">
        <f t="shared" ca="1" si="34"/>
        <v>1</v>
      </c>
      <c r="CQ11" s="16">
        <f t="shared" ca="1" si="51"/>
        <v>0</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P.2 (2)</v>
      </c>
      <c r="CT11" s="16">
        <f t="shared" ca="1" si="35"/>
        <v>1</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P.2 (2)</v>
      </c>
      <c r="CW11" s="16">
        <f t="shared" ca="1" si="36"/>
        <v>1</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P.2 (2)</v>
      </c>
      <c r="F12" s="16" t="str">
        <f t="shared" ref="F12:F17" ca="1" si="55">IF(D12="Pendiente","-",INDEX($BT$6:$BT$53,MATCH($AF12,$BD$6:$BD$53,0)))</f>
        <v>P.2 (2)</v>
      </c>
      <c r="G12" s="16"/>
      <c r="H12" s="16" t="str">
        <f t="shared" ref="H12:H17" ca="1" si="56">IF(D12="Pendiente","-",INDEX($BZ$6:$BZ$53,MATCH($AA12,$BD$6:$BD$53,0)))</f>
        <v>P.2 (2)</v>
      </c>
      <c r="I12" s="16" t="str">
        <f t="shared" ref="I12:I17" ca="1" si="57">IF(D12="Pendiente","-",INDEX($BZ$6:$BZ$53,MATCH($AF12,$BD$6:$BD$53,0)))</f>
        <v>P.2 (2)</v>
      </c>
      <c r="J12" s="16"/>
      <c r="K12" s="16" t="str">
        <f t="shared" ref="K12:K17" ca="1" si="58">IF(D12="Pendiente","-",INDEX($CE$6:$CE$53,MATCH($AA12,$BD$6:$BD$53,0)))</f>
        <v>P.2 (2)</v>
      </c>
      <c r="L12" s="16" t="str">
        <f t="shared" ref="L12:L17" ca="1" si="59">IF(D12="Pendiente","-",INDEX($CE$6:$CE$53,MATCH($AF12,$BD$6:$BD$53,0)))</f>
        <v>P.2 (2)</v>
      </c>
      <c r="M12" s="16"/>
      <c r="N12" s="16" t="str">
        <f t="shared" ref="N12:N17" ca="1" si="60">IF(D12="Pendiente","-",INDEX($CH$6:$CH$53,MATCH($AA12,$BD$6:$BD$53,0)))</f>
        <v>P.2 (2)</v>
      </c>
      <c r="O12" s="16" t="str">
        <f t="shared" ref="O12:O17" ca="1" si="61">IF(D12="Pendiente","-",INDEX($CH$6:$CH$53,MATCH($AF12,$BD$6:$BD$53,0)))</f>
        <v>P.2 (2)</v>
      </c>
      <c r="P12" s="16"/>
      <c r="Q12" s="16" t="str">
        <f t="shared" ref="Q12:Q17" ca="1" si="62">IF(D12="Pendiente","-",INDEX($CN$6:$CN$53,MATCH($AA12,$BD$6:$BD$53,0)))</f>
        <v>P.2 (2)</v>
      </c>
      <c r="R12" s="16" t="str">
        <f t="shared" ref="R12:R17" ca="1" si="63">IF(D12="Pendiente","-",INDEX($CN$6:$CN$53,MATCH($AF12,$BD$6:$BD$53,0)))</f>
        <v>P.2 (2)</v>
      </c>
      <c r="S12" s="16"/>
      <c r="T12" s="16" t="str">
        <f t="shared" ref="T12:T17" ca="1" si="64">IF(D12="Pendiente","-",INDEX($CS$6:$CS$53,MATCH($AA12,$BD$6:$BD$53,0)))</f>
        <v>P.2 (2)</v>
      </c>
      <c r="U12" s="16" t="str">
        <f t="shared" ref="U12:U17" ca="1" si="65">IF(D12="Pendiente","-",INDEX($CS$6:$CS$53,MATCH($AF12,$BD$6:$BD$53,0)))</f>
        <v>P.2 (2)</v>
      </c>
      <c r="V12" s="17"/>
      <c r="W12" s="662" t="s">
        <v>1</v>
      </c>
      <c r="X12" s="24">
        <f ca="1">Horarios!C12</f>
        <v>46185.875</v>
      </c>
      <c r="Y12" s="25">
        <f ca="1">Horarios!C12</f>
        <v>46185.875</v>
      </c>
      <c r="Z12" s="26" t="str">
        <f>$Z$4</f>
        <v>R1</v>
      </c>
      <c r="AA12" s="27" t="str">
        <f ca="1">A13</f>
        <v>Canada</v>
      </c>
      <c r="AB12" s="49" t="e" cm="1" vm="5">
        <f t="array" aca="1" ref="AB12" ca="1">Ver_flag_local</f>
        <v>#VALUE!</v>
      </c>
      <c r="AC12" s="50">
        <v>1</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5</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5</v>
      </c>
      <c r="BK13" s="16">
        <f t="shared" ca="1" si="21"/>
        <v>1</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P.2 (2)</v>
      </c>
      <c r="G14" s="16"/>
      <c r="H14" s="16" t="str">
        <f t="shared" ca="1" si="56"/>
        <v>-</v>
      </c>
      <c r="I14" s="16" t="str">
        <f t="shared" ca="1" si="57"/>
        <v>P.2 (2)</v>
      </c>
      <c r="J14" s="16"/>
      <c r="K14" s="16" t="str">
        <f t="shared" ca="1" si="58"/>
        <v>-</v>
      </c>
      <c r="L14" s="16" t="str">
        <f t="shared" ca="1" si="59"/>
        <v>P.2 (2)</v>
      </c>
      <c r="M14" s="16"/>
      <c r="N14" s="16" t="str">
        <f t="shared" ca="1" si="60"/>
        <v>-</v>
      </c>
      <c r="O14" s="16" t="str">
        <f t="shared" ca="1" si="61"/>
        <v>P.2 (2)</v>
      </c>
      <c r="P14" s="16"/>
      <c r="Q14" s="16" t="str">
        <f t="shared" ca="1" si="62"/>
        <v>-</v>
      </c>
      <c r="R14" s="16" t="str">
        <f t="shared" ca="1" si="63"/>
        <v>P.2 (2)</v>
      </c>
      <c r="S14" s="16"/>
      <c r="T14" s="16" t="str">
        <f t="shared" ca="1" si="64"/>
        <v>-</v>
      </c>
      <c r="U14" s="16" t="str">
        <f t="shared" ca="1" si="65"/>
        <v>P.2 (2)</v>
      </c>
      <c r="V14" s="17"/>
      <c r="W14" s="66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5</v>
      </c>
      <c r="AS14" s="36">
        <f t="shared" ca="1" si="69"/>
        <v>1</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P.2 (2)</v>
      </c>
      <c r="F15" s="16" t="str">
        <f t="shared" ca="1" si="55"/>
        <v>-</v>
      </c>
      <c r="G15" s="16"/>
      <c r="H15" s="16" t="str">
        <f t="shared" ca="1" si="56"/>
        <v>P.2 (2)</v>
      </c>
      <c r="I15" s="16" t="str">
        <f t="shared" ca="1" si="57"/>
        <v>-</v>
      </c>
      <c r="J15" s="16"/>
      <c r="K15" s="16" t="str">
        <f t="shared" ca="1" si="58"/>
        <v>P.2 (2)</v>
      </c>
      <c r="L15" s="16" t="str">
        <f t="shared" ca="1" si="59"/>
        <v>-</v>
      </c>
      <c r="M15" s="16"/>
      <c r="N15" s="16" t="str">
        <f t="shared" ca="1" si="60"/>
        <v>P.2 (2)</v>
      </c>
      <c r="O15" s="16" t="str">
        <f t="shared" ca="1" si="61"/>
        <v>-</v>
      </c>
      <c r="P15" s="16"/>
      <c r="Q15" s="16" t="str">
        <f t="shared" ca="1" si="62"/>
        <v>P.2 (2)</v>
      </c>
      <c r="R15" s="16" t="str">
        <f t="shared" ca="1" si="63"/>
        <v>-</v>
      </c>
      <c r="S15" s="16"/>
      <c r="T15" s="16" t="str">
        <f t="shared" ca="1" si="64"/>
        <v>P.2 (2)</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4</v>
      </c>
      <c r="AN15" s="39">
        <f t="shared" ca="1" si="69"/>
        <v>3</v>
      </c>
      <c r="AO15" s="39">
        <f t="shared" ca="1" si="69"/>
        <v>1</v>
      </c>
      <c r="AP15" s="39">
        <f t="shared" ca="1" si="69"/>
        <v>1</v>
      </c>
      <c r="AQ15" s="39">
        <f t="shared" ca="1" si="69"/>
        <v>1</v>
      </c>
      <c r="AR15" s="39">
        <f t="shared" ca="1" si="69"/>
        <v>4</v>
      </c>
      <c r="AS15" s="39">
        <f t="shared" ca="1" si="69"/>
        <v>3</v>
      </c>
      <c r="AT15" s="74">
        <f t="shared" ca="1" si="69"/>
        <v>1</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5</v>
      </c>
      <c r="BK15" s="16">
        <f t="shared" ca="1" si="21"/>
        <v>2</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 customHeight="1">
      <c r="A16" s="16" t="str">
        <f ca="1">+Equipos!B9</f>
        <v>Switzerland</v>
      </c>
      <c r="B16" s="16"/>
      <c r="C16" s="16"/>
      <c r="D16" s="16" t="str">
        <f t="shared" si="53"/>
        <v>Local</v>
      </c>
      <c r="E16" s="16" t="str">
        <f t="shared" ca="1" si="54"/>
        <v>-</v>
      </c>
      <c r="F16" s="16" t="str">
        <f t="shared" ca="1" si="55"/>
        <v>P.2 (2)</v>
      </c>
      <c r="G16" s="16"/>
      <c r="H16" s="16" t="str">
        <f t="shared" ca="1" si="56"/>
        <v>-</v>
      </c>
      <c r="I16" s="16" t="str">
        <f t="shared" ca="1" si="57"/>
        <v>P.2 (2)</v>
      </c>
      <c r="J16" s="16"/>
      <c r="K16" s="16" t="str">
        <f t="shared" ca="1" si="58"/>
        <v>-</v>
      </c>
      <c r="L16" s="16" t="str">
        <f t="shared" ca="1" si="59"/>
        <v>P.2 (2)</v>
      </c>
      <c r="M16" s="16"/>
      <c r="N16" s="16" t="str">
        <f t="shared" ca="1" si="60"/>
        <v>-</v>
      </c>
      <c r="O16" s="16" t="str">
        <f t="shared" ca="1" si="61"/>
        <v>P.2 (2)</v>
      </c>
      <c r="P16" s="16"/>
      <c r="Q16" s="16" t="str">
        <f t="shared" ca="1" si="62"/>
        <v>-</v>
      </c>
      <c r="R16" s="16" t="str">
        <f t="shared" ca="1" si="63"/>
        <v>P.2 (2)</v>
      </c>
      <c r="S16" s="16"/>
      <c r="T16" s="16" t="str">
        <f t="shared" ca="1" si="64"/>
        <v>-</v>
      </c>
      <c r="U16" s="16" t="str">
        <f t="shared" ca="1" si="65"/>
        <v>P.2 (2)</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4</v>
      </c>
      <c r="AN16" s="39">
        <f t="shared" ca="1" si="69"/>
        <v>3</v>
      </c>
      <c r="AO16" s="39">
        <f t="shared" ca="1" si="69"/>
        <v>1</v>
      </c>
      <c r="AP16" s="39">
        <f t="shared" ca="1" si="69"/>
        <v>1</v>
      </c>
      <c r="AQ16" s="39">
        <f t="shared" ca="1" si="69"/>
        <v>1</v>
      </c>
      <c r="AR16" s="39">
        <f t="shared" ca="1" si="69"/>
        <v>2</v>
      </c>
      <c r="AS16" s="39">
        <f t="shared" ca="1" si="69"/>
        <v>2</v>
      </c>
      <c r="AT16" s="74">
        <f t="shared" ca="1" si="69"/>
        <v>0</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 customHeight="1" thickBot="1">
      <c r="A17" s="16"/>
      <c r="B17" s="16"/>
      <c r="C17" s="16"/>
      <c r="D17" s="16" t="str">
        <f t="shared" si="53"/>
        <v>Local</v>
      </c>
      <c r="E17" s="16" t="str">
        <f t="shared" ca="1" si="54"/>
        <v>P.2 (2)</v>
      </c>
      <c r="F17" s="16" t="str">
        <f t="shared" ca="1" si="55"/>
        <v>-</v>
      </c>
      <c r="G17" s="16"/>
      <c r="H17" s="16" t="str">
        <f t="shared" ca="1" si="56"/>
        <v>P.2 (2)</v>
      </c>
      <c r="I17" s="16" t="str">
        <f t="shared" ca="1" si="57"/>
        <v>-</v>
      </c>
      <c r="J17" s="16"/>
      <c r="K17" s="16" t="str">
        <f t="shared" ca="1" si="58"/>
        <v>P.2 (2)</v>
      </c>
      <c r="L17" s="16" t="str">
        <f t="shared" ca="1" si="59"/>
        <v>-</v>
      </c>
      <c r="M17" s="16"/>
      <c r="N17" s="16" t="str">
        <f t="shared" ca="1" si="60"/>
        <v>P.2 (2)</v>
      </c>
      <c r="O17" s="16" t="str">
        <f t="shared" ca="1" si="61"/>
        <v>-</v>
      </c>
      <c r="P17" s="16"/>
      <c r="Q17" s="16" t="str">
        <f t="shared" ca="1" si="62"/>
        <v>P.2 (2)</v>
      </c>
      <c r="R17" s="16" t="str">
        <f t="shared" ca="1" si="63"/>
        <v>-</v>
      </c>
      <c r="S17" s="16"/>
      <c r="T17" s="16" t="str">
        <f t="shared" ca="1" si="64"/>
        <v>P.2 (2)</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5</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3</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4</v>
      </c>
      <c r="BK18" s="16">
        <f t="shared" ca="1" si="21"/>
        <v>1</v>
      </c>
      <c r="BL18" s="16">
        <f t="shared" ca="1" si="42"/>
        <v>3</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3</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1</v>
      </c>
      <c r="BK19" s="16">
        <f t="shared" ca="1" si="21"/>
        <v>4</v>
      </c>
      <c r="BL19" s="16">
        <f t="shared" ca="1" si="42"/>
        <v>-3</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-3</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-4</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1</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4</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0</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1</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1</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5</v>
      </c>
      <c r="AS23" s="39">
        <f t="shared" ca="1" si="87"/>
        <v>2</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3</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2</v>
      </c>
      <c r="BL24" s="16">
        <f t="shared" ca="1" si="42"/>
        <v>1</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0</v>
      </c>
      <c r="CB24" s="16">
        <f t="shared" ca="1" si="28"/>
        <v>0</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0</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0</v>
      </c>
      <c r="CP24" s="16">
        <f t="shared" ca="1" si="34"/>
        <v>0</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0</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1</v>
      </c>
      <c r="BK25" s="16">
        <f t="shared" ca="1" si="21"/>
        <v>1</v>
      </c>
      <c r="BL25" s="16">
        <f t="shared" ca="1" si="42"/>
        <v>0</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0</v>
      </c>
      <c r="CB25" s="16">
        <f t="shared" ca="1" si="28"/>
        <v>0</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0</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0</v>
      </c>
      <c r="CP25" s="16">
        <f t="shared" ca="1" si="34"/>
        <v>0</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0</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0</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5</v>
      </c>
      <c r="BK26" s="16">
        <f t="shared" ca="1" si="21"/>
        <v>1</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2</v>
      </c>
      <c r="BK27" s="16">
        <f t="shared" ca="1" si="21"/>
        <v>2</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0</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P.3 (2)</v>
      </c>
      <c r="G28" s="16"/>
      <c r="H28" s="16" t="str">
        <f t="shared" ref="H28:H33" ca="1" si="94">IF(D28="Pendiente","-",INDEX($BZ$6:$BZ$53,MATCH($AA28,$BD$6:$BD$53,0)))</f>
        <v>P.1 (2)</v>
      </c>
      <c r="I28" s="16" t="str">
        <f t="shared" ref="I28:I33" ca="1" si="95">IF(D28="Pendiente","-",INDEX($BZ$6:$BZ$53,MATCH($AF28,$BD$6:$BD$53,0)))</f>
        <v>P.3 (2)</v>
      </c>
      <c r="J28" s="16"/>
      <c r="K28" s="16" t="str">
        <f t="shared" ref="K28:K33" ca="1" si="96">IF(D28="Pendiente","-",INDEX($CE$6:$CE$53,MATCH($AA28,$BD$6:$BD$53,0)))</f>
        <v>P.1 (2)</v>
      </c>
      <c r="L28" s="16" t="str">
        <f t="shared" ref="L28:L33" ca="1" si="97">IF(D28="Pendiente","-",INDEX($CE$6:$CE$53,MATCH($AF28,$BD$6:$BD$53,0)))</f>
        <v>P.3 (2)</v>
      </c>
      <c r="M28" s="16"/>
      <c r="N28" s="16" t="str">
        <f t="shared" ref="N28:N33" ca="1" si="98">IF(D28="Pendiente","-",INDEX($CH$6:$CH$53,MATCH($AA28,$BD$6:$BD$53,0)))</f>
        <v>P.1 (2)</v>
      </c>
      <c r="O28" s="16" t="str">
        <f t="shared" ref="O28:O33" ca="1" si="99">IF(D28="Pendiente","-",INDEX($CH$6:$CH$53,MATCH($AF28,$BD$6:$BD$53,0)))</f>
        <v>P.3 (2)</v>
      </c>
      <c r="P28" s="16"/>
      <c r="Q28" s="16" t="str">
        <f t="shared" ref="Q28:Q33" ca="1" si="100">IF(D28="Pendiente","-",INDEX($CN$6:$CN$53,MATCH($AA28,$BD$6:$BD$53,0)))</f>
        <v>P.1 (2)</v>
      </c>
      <c r="R28" s="16" t="str">
        <f t="shared" ref="R28:R33" ca="1" si="101">IF(D28="Pendiente","-",INDEX($CN$6:$CN$53,MATCH($AF28,$BD$6:$BD$53,0)))</f>
        <v>P.3 (2)</v>
      </c>
      <c r="S28" s="16"/>
      <c r="T28" s="16" t="str">
        <f t="shared" ref="T28:T33" ca="1" si="102">IF(D28="Pendiente","-",INDEX($CS$6:$CS$53,MATCH($AA28,$BD$6:$BD$53,0)))</f>
        <v>P.1 (2)</v>
      </c>
      <c r="U28" s="16" t="str">
        <f t="shared" ref="U28:U33" ca="1" si="103">IF(D28="Pendiente","-",INDEX($CS$6:$CS$53,MATCH($AF28,$BD$6:$BD$53,0)))</f>
        <v>P.3 (2)</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Visitante</v>
      </c>
      <c r="E29" s="16" t="str">
        <f t="shared" ca="1" si="92"/>
        <v>P.3 (2)</v>
      </c>
      <c r="F29" s="16" t="str">
        <f t="shared" ca="1" si="93"/>
        <v>P.1 (2)</v>
      </c>
      <c r="G29" s="16"/>
      <c r="H29" s="16" t="str">
        <f t="shared" ca="1" si="94"/>
        <v>P.3 (2)</v>
      </c>
      <c r="I29" s="16" t="str">
        <f t="shared" ca="1" si="95"/>
        <v>P.1 (2)</v>
      </c>
      <c r="J29" s="16"/>
      <c r="K29" s="16" t="str">
        <f t="shared" ca="1" si="96"/>
        <v>P.3 (2)</v>
      </c>
      <c r="L29" s="16" t="str">
        <f t="shared" ca="1" si="97"/>
        <v>P.1 (2)</v>
      </c>
      <c r="M29" s="16"/>
      <c r="N29" s="16" t="str">
        <f t="shared" ca="1" si="98"/>
        <v>P.3 (2)</v>
      </c>
      <c r="O29" s="16" t="str">
        <f t="shared" ca="1" si="99"/>
        <v>P.1 (2)</v>
      </c>
      <c r="P29" s="16"/>
      <c r="Q29" s="16" t="str">
        <f t="shared" ca="1" si="100"/>
        <v>P.3 (2)</v>
      </c>
      <c r="R29" s="16" t="str">
        <f t="shared" ca="1" si="101"/>
        <v>P.1 (2)</v>
      </c>
      <c r="S29" s="16"/>
      <c r="T29" s="16" t="str">
        <f t="shared" ca="1" si="102"/>
        <v>P.3 (2)</v>
      </c>
      <c r="U29" s="16" t="str">
        <f t="shared" ca="1" si="103"/>
        <v>P.1 (2)</v>
      </c>
      <c r="V29" s="17"/>
      <c r="W29" s="673"/>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P.1 (2)</v>
      </c>
      <c r="F30" s="16" t="str">
        <f t="shared" ca="1" si="93"/>
        <v>P.3 (2)</v>
      </c>
      <c r="G30" s="16"/>
      <c r="H30" s="16" t="str">
        <f t="shared" ca="1" si="94"/>
        <v>P.1 (2)</v>
      </c>
      <c r="I30" s="16" t="str">
        <f t="shared" ca="1" si="95"/>
        <v>P.3 (2)</v>
      </c>
      <c r="J30" s="16"/>
      <c r="K30" s="16" t="str">
        <f t="shared" ca="1" si="96"/>
        <v>P.1 (2)</v>
      </c>
      <c r="L30" s="16" t="str">
        <f t="shared" ca="1" si="97"/>
        <v>P.3 (2)</v>
      </c>
      <c r="M30" s="16"/>
      <c r="N30" s="16" t="str">
        <f t="shared" ca="1" si="98"/>
        <v>P.1 (2)</v>
      </c>
      <c r="O30" s="16" t="str">
        <f t="shared" ca="1" si="99"/>
        <v>P.3 (2)</v>
      </c>
      <c r="P30" s="16"/>
      <c r="Q30" s="16" t="str">
        <f t="shared" ca="1" si="100"/>
        <v>P.1 (2)</v>
      </c>
      <c r="R30" s="16" t="str">
        <f t="shared" ca="1" si="101"/>
        <v>P.3 (2)</v>
      </c>
      <c r="S30" s="16"/>
      <c r="T30" s="16" t="str">
        <f t="shared" ca="1" si="102"/>
        <v>P.1 (2)</v>
      </c>
      <c r="U30" s="16" t="str">
        <f t="shared" ca="1" si="103"/>
        <v>P.3 (2)</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1</v>
      </c>
      <c r="AT30" s="41">
        <f t="shared" ca="1" si="107"/>
        <v>4</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1</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P.1 (2)</v>
      </c>
      <c r="F31" s="16" t="str">
        <f t="shared" ca="1" si="93"/>
        <v>P.3 (2)</v>
      </c>
      <c r="G31" s="16"/>
      <c r="H31" s="16" t="str">
        <f t="shared" ca="1" si="94"/>
        <v>P.1 (2)</v>
      </c>
      <c r="I31" s="16" t="str">
        <f t="shared" ca="1" si="95"/>
        <v>P.3 (2)</v>
      </c>
      <c r="J31" s="16"/>
      <c r="K31" s="16" t="str">
        <f t="shared" ca="1" si="96"/>
        <v>P.1 (2)</v>
      </c>
      <c r="L31" s="16" t="str">
        <f t="shared" ca="1" si="97"/>
        <v>P.3 (2)</v>
      </c>
      <c r="M31" s="16"/>
      <c r="N31" s="16" t="str">
        <f t="shared" ca="1" si="98"/>
        <v>P.1 (2)</v>
      </c>
      <c r="O31" s="16" t="str">
        <f t="shared" ca="1" si="99"/>
        <v>P.3 (2)</v>
      </c>
      <c r="P31" s="16"/>
      <c r="Q31" s="16" t="str">
        <f t="shared" ca="1" si="100"/>
        <v>P.1 (2)</v>
      </c>
      <c r="R31" s="16" t="str">
        <f t="shared" ca="1" si="101"/>
        <v>P.3 (2)</v>
      </c>
      <c r="S31" s="16"/>
      <c r="T31" s="16" t="str">
        <f t="shared" ca="1" si="102"/>
        <v>P.1 (2)</v>
      </c>
      <c r="U31" s="16" t="str">
        <f t="shared" ca="1" si="103"/>
        <v>P.3 (2)</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2</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7</v>
      </c>
      <c r="AN31" s="39">
        <f t="shared" ca="1" si="107"/>
        <v>3</v>
      </c>
      <c r="AO31" s="39">
        <f t="shared" ca="1" si="107"/>
        <v>2</v>
      </c>
      <c r="AP31" s="39">
        <f t="shared" ca="1" si="107"/>
        <v>1</v>
      </c>
      <c r="AQ31" s="39">
        <f t="shared" ca="1" si="107"/>
        <v>0</v>
      </c>
      <c r="AR31" s="39">
        <f t="shared" ca="1" si="107"/>
        <v>4</v>
      </c>
      <c r="AS31" s="39">
        <f t="shared" ca="1" si="107"/>
        <v>1</v>
      </c>
      <c r="AT31" s="43">
        <f t="shared" ca="1" si="107"/>
        <v>3</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6</v>
      </c>
      <c r="BF31" s="16">
        <f t="shared" ca="1" si="41"/>
        <v>3</v>
      </c>
      <c r="BG31" s="16">
        <f t="shared" ca="1" si="17"/>
        <v>2</v>
      </c>
      <c r="BH31" s="16">
        <f t="shared" ca="1" si="18"/>
        <v>0</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1</v>
      </c>
      <c r="AN32" s="39">
        <f t="shared" ca="1" si="107"/>
        <v>3</v>
      </c>
      <c r="AO32" s="39">
        <f t="shared" ca="1" si="107"/>
        <v>0</v>
      </c>
      <c r="AP32" s="39">
        <f t="shared" ca="1" si="107"/>
        <v>1</v>
      </c>
      <c r="AQ32" s="39">
        <f t="shared" ca="1" si="107"/>
        <v>2</v>
      </c>
      <c r="AR32" s="39">
        <f t="shared" ca="1" si="107"/>
        <v>1</v>
      </c>
      <c r="AS32" s="39">
        <f t="shared" ca="1" si="107"/>
        <v>4</v>
      </c>
      <c r="AT32" s="43">
        <f t="shared" ca="1" si="107"/>
        <v>-3</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1</v>
      </c>
      <c r="BK32" s="16">
        <f t="shared" ca="1" si="21"/>
        <v>3</v>
      </c>
      <c r="BL32" s="16">
        <f t="shared" ca="1" si="42"/>
        <v>-2</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 customHeight="1" thickBot="1">
      <c r="A33" s="16"/>
      <c r="B33" s="16"/>
      <c r="C33" s="16"/>
      <c r="D33" s="16" t="str">
        <f t="shared" si="91"/>
        <v>Empate</v>
      </c>
      <c r="E33" s="16" t="str">
        <f t="shared" ca="1" si="92"/>
        <v>P.3 (2)</v>
      </c>
      <c r="F33" s="16" t="str">
        <f t="shared" ca="1" si="93"/>
        <v>P.3 (2)</v>
      </c>
      <c r="G33" s="16"/>
      <c r="H33" s="16" t="str">
        <f t="shared" ca="1" si="94"/>
        <v>P.3 (2)</v>
      </c>
      <c r="I33" s="16" t="str">
        <f t="shared" ca="1" si="95"/>
        <v>P.3 (2)</v>
      </c>
      <c r="J33" s="16"/>
      <c r="K33" s="16" t="str">
        <f t="shared" ca="1" si="96"/>
        <v>P.3 (2)</v>
      </c>
      <c r="L33" s="16" t="str">
        <f t="shared" ca="1" si="97"/>
        <v>P.3 (2)</v>
      </c>
      <c r="M33" s="16"/>
      <c r="N33" s="16" t="str">
        <f t="shared" ca="1" si="98"/>
        <v>P.3 (2)</v>
      </c>
      <c r="O33" s="16" t="str">
        <f t="shared" ca="1" si="99"/>
        <v>P.3 (2)</v>
      </c>
      <c r="P33" s="16"/>
      <c r="Q33" s="16" t="str">
        <f t="shared" ca="1" si="100"/>
        <v>P.3 (2)</v>
      </c>
      <c r="R33" s="16" t="str">
        <f t="shared" ca="1" si="101"/>
        <v>P.3 (2)</v>
      </c>
      <c r="S33" s="16"/>
      <c r="T33" s="16" t="str">
        <f t="shared" ca="1" si="102"/>
        <v>P.3 (2)</v>
      </c>
      <c r="U33" s="16" t="str">
        <f t="shared" ca="1" si="103"/>
        <v>P.3 (2)</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1</v>
      </c>
      <c r="AS33" s="47">
        <f t="shared" ca="1" si="107"/>
        <v>5</v>
      </c>
      <c r="AT33" s="48">
        <f t="shared" ca="1" si="107"/>
        <v>-4</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4</v>
      </c>
      <c r="BL33" s="16">
        <f t="shared" ca="1" si="42"/>
        <v>-4</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0</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-6</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0</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3</v>
      </c>
      <c r="BK37" s="16">
        <f t="shared" ca="1" si="21"/>
        <v>1</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1</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1</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3</v>
      </c>
      <c r="AS39" s="39">
        <f t="shared" ca="1" si="127"/>
        <v>2</v>
      </c>
      <c r="AT39" s="43">
        <f t="shared" ca="1" si="127"/>
        <v>1</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3</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1</v>
      </c>
      <c r="AS40" s="39">
        <f t="shared" ca="1" si="127"/>
        <v>1</v>
      </c>
      <c r="AT40" s="43">
        <f t="shared" ca="1" si="127"/>
        <v>0</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0</v>
      </c>
      <c r="AD41" s="54">
        <v>1</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7</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3</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5</v>
      </c>
      <c r="BK42" s="16">
        <f t="shared" ca="1" si="21"/>
        <v>0</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0</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2</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5</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5</v>
      </c>
      <c r="AS46" s="36">
        <f t="shared" ca="1" si="147"/>
        <v>1</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1</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38"/>
      <c r="X47" s="24">
        <f ca="1">Horarios!C47</f>
        <v>46194.25</v>
      </c>
      <c r="Y47" s="25">
        <f ca="1">Horarios!C47</f>
        <v>46194.25</v>
      </c>
      <c r="Z47" s="26" t="str">
        <f>$Z$6</f>
        <v>R2</v>
      </c>
      <c r="AA47" s="27" t="str">
        <f ca="1">A48</f>
        <v>Tunisia</v>
      </c>
      <c r="AB47" s="49" t="e" cm="1" vm="24">
        <f t="array" aca="1" ref="AB47" ca="1">Ver_flag_local</f>
        <v>#VALUE!</v>
      </c>
      <c r="AC47" s="50">
        <v>0</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1</v>
      </c>
      <c r="BK47" s="16">
        <f t="shared" ca="1" si="21"/>
        <v>5</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2</v>
      </c>
      <c r="AS48" s="39">
        <f t="shared" ca="1" si="147"/>
        <v>2</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7</v>
      </c>
      <c r="BL48" s="16">
        <f t="shared" ca="1" si="42"/>
        <v>-7</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5</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2</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6</v>
      </c>
      <c r="BK50" s="16">
        <f t="shared" ca="1" si="21"/>
        <v>0</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3</v>
      </c>
      <c r="BK51" s="16">
        <f t="shared" ca="1" si="21"/>
        <v>1</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1</v>
      </c>
      <c r="BK52" s="16">
        <f t="shared" ca="1" si="21"/>
        <v>3</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58"/>
      <c r="X53" s="24">
        <f ca="1">Horarios!C53</f>
        <v>46189.125</v>
      </c>
      <c r="Y53" s="25">
        <f ca="1">Horarios!C53</f>
        <v>46189.125</v>
      </c>
      <c r="Z53" s="26" t="str">
        <f>$Z$4</f>
        <v>R1</v>
      </c>
      <c r="AA53" s="27" t="str">
        <f ca="1">A55</f>
        <v>Iran</v>
      </c>
      <c r="AB53" s="49" t="str" cm="1">
        <f t="array" aca="1" ref="AB53" ca="1">Ver_flag_local</f>
        <v/>
      </c>
      <c r="AC53" s="50">
        <v>1</v>
      </c>
      <c r="AD53" s="51">
        <v>0</v>
      </c>
      <c r="AE53" s="595" t="e" cm="1" vm="27">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5">
        <f t="array" aca="1" ref="AB54" ca="1">Ver_flag_local</f>
        <v>#VALUE!</v>
      </c>
      <c r="AC54" s="50">
        <v>2</v>
      </c>
      <c r="AD54" s="51">
        <v>0</v>
      </c>
      <c r="AE54" s="595" t="str" cm="1">
        <f t="array" aca="1" ref="AE54" ca="1">Ver_flag_visit</f>
        <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1</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58"/>
      <c r="X55" s="24">
        <f ca="1">Horarios!C55</f>
        <v>46195.125</v>
      </c>
      <c r="Y55" s="25">
        <f ca="1">Horarios!C55</f>
        <v>46195.125</v>
      </c>
      <c r="Z55" s="26" t="str">
        <f>$Z$6</f>
        <v>R2</v>
      </c>
      <c r="AA55" s="27" t="str">
        <f ca="1">A56</f>
        <v>New Zealand</v>
      </c>
      <c r="AB55" s="49" t="e" cm="1" vm="27">
        <f t="array" aca="1" ref="AB55" ca="1">Ver_flag_local</f>
        <v>#VALUE!</v>
      </c>
      <c r="AC55" s="50">
        <v>0</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6</v>
      </c>
      <c r="AN55" s="39">
        <f t="shared" ca="1" si="165"/>
        <v>3</v>
      </c>
      <c r="AO55" s="39">
        <f t="shared" ca="1" si="165"/>
        <v>2</v>
      </c>
      <c r="AP55" s="39">
        <f t="shared" ca="1" si="165"/>
        <v>0</v>
      </c>
      <c r="AQ55" s="39">
        <f t="shared" ca="1" si="165"/>
        <v>1</v>
      </c>
      <c r="AR55" s="39">
        <f t="shared" ca="1" si="165"/>
        <v>3</v>
      </c>
      <c r="AS55" s="39">
        <f t="shared" ca="1" si="165"/>
        <v>2</v>
      </c>
      <c r="AT55" s="43">
        <f t="shared" ca="1" si="165"/>
        <v>1</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1</v>
      </c>
      <c r="AD56" s="51">
        <v>0</v>
      </c>
      <c r="AE56" s="595" t="str" cm="1">
        <f t="array" aca="1" ref="AE56" ca="1">Ver_flag_visit</f>
        <v/>
      </c>
      <c r="AF56" s="32" t="str">
        <f ca="1">A55</f>
        <v>Iran</v>
      </c>
      <c r="AG56" s="323">
        <f t="shared" si="162"/>
        <v>1</v>
      </c>
      <c r="AH56" s="195">
        <v>63</v>
      </c>
      <c r="AI56" s="181" t="str">
        <f t="shared" si="166"/>
        <v>3G</v>
      </c>
      <c r="AJ56" s="42">
        <v>3</v>
      </c>
      <c r="AK56" s="602" t="str" cm="1">
        <f t="array" aca="1" ref="AK56" ca="1">Ver_flag_visit</f>
        <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1</v>
      </c>
      <c r="AS56" s="39">
        <f t="shared" ca="1" si="165"/>
        <v>3</v>
      </c>
      <c r="AT56" s="43">
        <f t="shared" ca="1" si="165"/>
        <v>-2</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7">
        <f t="array" aca="1" ref="AB57" ca="1">Ver_flag_local</f>
        <v>#VALUE!</v>
      </c>
      <c r="AC57" s="53">
        <v>0</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4</v>
      </c>
      <c r="AT57" s="48">
        <f t="shared" ca="1" si="165"/>
        <v>-4</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0</v>
      </c>
      <c r="BM58" s="16">
        <f ca="1">CB58</f>
        <v>2</v>
      </c>
      <c r="BN58" s="16">
        <f ca="1">CF58</f>
        <v>2</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(6)</v>
      </c>
      <c r="BU58" s="16">
        <f t="shared" ref="BU58:BU69" ca="1" si="176">IF(BT58="-","-",BL58)</f>
        <v>0</v>
      </c>
      <c r="BV58" s="16">
        <f t="shared" ref="BV58:BV69" ca="1" si="177">BS58+COUNTIFS(BT$58:BT$69,BT58,BU$58:BU$69,"&gt;"&amp;BU58)</f>
        <v>1</v>
      </c>
      <c r="BW58" s="16" t="str">
        <f t="shared" ref="BW58:BW69" ca="1" si="178">IF(COUNTIF(BV$58:BV$69,BV58)=1,"-","Pos. "&amp;BV58&amp;" ("&amp;COUNTIF(BV$58:BV$69,BV58)&amp;")")</f>
        <v>Pos. 1 (5)</v>
      </c>
      <c r="BX58" s="16">
        <f t="shared" ref="BX58:BX69" ca="1" si="179">IF(BW58="-","-",BJ58)</f>
        <v>3</v>
      </c>
      <c r="BY58" s="16">
        <f t="shared" ref="BY58:BY69" ca="1" si="180">BV58+COUNTIFS(BW$58:BW$69,BW58,BX$58:BX$69,"&gt;"&amp;BX58)</f>
        <v>1</v>
      </c>
      <c r="BZ58" s="16" t="str">
        <f t="shared" ref="BZ58:BZ69" ca="1" si="181">IF(COUNTIF(BY$58:BY$69,BY58)=1,"-","Pos. "&amp;BY58&amp;" ("&amp;COUNTIF(BY$58:BY$69,BY58)&amp;")")</f>
        <v>Pos. 1 (2)</v>
      </c>
      <c r="CA58" s="16">
        <f t="shared" ref="CA58:CA69" ca="1" si="182">IF(BZ58="-","-",COUNTIF($BD$58:$BD$69,"&gt;"&amp;BD58))</f>
        <v>0</v>
      </c>
      <c r="CB58" s="16">
        <f ca="1">BY58+COUNTIFS(BZ$58:BZ$69,BZ58,CA$58:CA$69,"&gt;"&amp;CA58)</f>
        <v>2</v>
      </c>
      <c r="CC58" s="16"/>
      <c r="CD58" s="16">
        <f t="shared" ref="CD58:CD69" ca="1" si="183">IF(OR(INDEX($AW$102:$AW$113,MATCH($BD58,$AV$102:$AV$113,0))="",BZ58="-"),CB58,INDEX($AW$102:$AW$113,MATCH($BD58,$AV$102:$AV$113,0))+CB58/1000)</f>
        <v>2.0019999999999998</v>
      </c>
      <c r="CE58" s="16">
        <f ca="1">IF(BZ58="-","-",COUNTIF(CD$58:CD$69,"&lt;"&amp;CD58))</f>
        <v>1</v>
      </c>
      <c r="CF58" s="16">
        <f ca="1">BY58+COUNTIFS(BZ$58:BZ$69,BZ58,CE$58:CE$69,"&lt;"&amp;CE58)</f>
        <v>2</v>
      </c>
      <c r="DJ58" s="16">
        <f t="shared" ref="DJ58:DJ69" ca="1" si="184">INDEX($BY$58:$BY$69,MATCH($DQ58,$BD$58:$BD$69,0))</f>
        <v>1</v>
      </c>
      <c r="DK58" s="16"/>
      <c r="DL58" s="16">
        <f t="shared" ref="DL58:DL69" ca="1" si="185">IF(OR($H$113=144,$AJ$99=144),COUNTIF($DJ$58:$DJ$69,DJ58),1)</f>
        <v>2</v>
      </c>
      <c r="DM58" s="16" t="str">
        <f t="shared" ref="DM58:DM69" ca="1" si="186">DJ58&amp;"."&amp;DL58</f>
        <v>1.2</v>
      </c>
      <c r="DN58" s="16" t="e" cm="1" vm="28">
        <f t="array" aca="1" ref="DN58" ca="1">OFFSET(Horarios!$P$3,DJ58-1,0,DL58,1)</f>
        <v>#VALUE!</v>
      </c>
      <c r="DO58" s="16"/>
      <c r="DP58" s="16">
        <v>1</v>
      </c>
      <c r="DQ58" s="16" t="str">
        <f ca="1">INDEX($BD$58:$BD$69,MATCH(DP58,$BM$58:$BM$69,0))</f>
        <v>Senegal</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2</v>
      </c>
      <c r="BL59" s="16">
        <f t="shared" ref="BL59:BL69" ca="1" si="190">+BJ59-BK59</f>
        <v>0</v>
      </c>
      <c r="BM59" s="16">
        <f t="shared" ref="BM59:BM69" ca="1" si="191">CB59</f>
        <v>3</v>
      </c>
      <c r="BN59" s="16">
        <f t="shared" ref="BN59:BN69" ca="1" si="192">CF59</f>
        <v>3</v>
      </c>
      <c r="BO59" s="16" t="str">
        <f t="shared" si="174"/>
        <v>4B</v>
      </c>
      <c r="BP59" s="16"/>
      <c r="BQ59" s="16"/>
      <c r="BR59" s="16">
        <f t="shared" ca="1" si="175"/>
        <v>4</v>
      </c>
      <c r="BS59" s="16">
        <f t="shared" ref="BS59:BS69" ca="1" si="193">COUNTIFS(BR$58:BR$69,"&gt;"&amp;BR59)+1</f>
        <v>1</v>
      </c>
      <c r="BT59" s="16" t="str">
        <f t="shared" ref="BT59:BT69" ca="1" si="194">IF(COUNTIF(BS$58:BS$69,BS59)=1,"-","Pos. "&amp;BS59&amp;" ("&amp;COUNTIF(BS$58:BS$69,BS59)&amp;")")</f>
        <v>Pos. 1 (6)</v>
      </c>
      <c r="BU59" s="16">
        <f t="shared" ca="1" si="176"/>
        <v>0</v>
      </c>
      <c r="BV59" s="16">
        <f t="shared" ca="1" si="177"/>
        <v>1</v>
      </c>
      <c r="BW59" s="16" t="str">
        <f t="shared" ca="1" si="178"/>
        <v>Pos. 1 (5)</v>
      </c>
      <c r="BX59" s="16">
        <f t="shared" ca="1" si="179"/>
        <v>2</v>
      </c>
      <c r="BY59" s="16">
        <f t="shared" ca="1" si="180"/>
        <v>3</v>
      </c>
      <c r="BZ59" s="16" t="str">
        <f t="shared" ca="1" si="181"/>
        <v>Pos. 3 (2)</v>
      </c>
      <c r="CA59" s="16">
        <f t="shared" ca="1" si="182"/>
        <v>10</v>
      </c>
      <c r="CB59" s="16">
        <f t="shared" ref="CB59:CB68" ca="1" si="195">BY59+COUNTIFS(BZ$58:BZ$69,BZ59,CA$58:CA$69,"&gt;"&amp;CA59)</f>
        <v>3</v>
      </c>
      <c r="CC59" s="16"/>
      <c r="CD59" s="16">
        <f t="shared" ca="1" si="183"/>
        <v>3.0030000000000001</v>
      </c>
      <c r="CE59" s="16">
        <f t="shared" ref="CE59:CE69" ca="1" si="196">IF(BZ59="-","-",COUNTIF(CD$58:CD$69,"&lt;"&amp;CD59))</f>
        <v>2</v>
      </c>
      <c r="CF59" s="16">
        <f t="shared" ref="CF59:CF69" ca="1" si="197">BY59+COUNTIFS(BZ$58:BZ$69,BZ59,CE$58:CE$69,"&lt;"&amp;CE59)</f>
        <v>3</v>
      </c>
      <c r="DJ59" s="16">
        <f t="shared" ca="1" si="184"/>
        <v>1</v>
      </c>
      <c r="DK59" s="16"/>
      <c r="DL59" s="16">
        <f t="shared" ca="1" si="185"/>
        <v>2</v>
      </c>
      <c r="DM59" s="16" t="str">
        <f t="shared" ca="1" si="186"/>
        <v>1.2</v>
      </c>
      <c r="DN59" s="16" t="e" cm="1" vm="28">
        <f t="array" aca="1" ref="DN59" ca="1">OFFSET(Horarios!$P$3,DJ59-1,0,DL59,1)</f>
        <v>#VALUE!</v>
      </c>
      <c r="DO59" s="16"/>
      <c r="DP59" s="16">
        <v>2</v>
      </c>
      <c r="DQ59" s="16" t="str">
        <f t="shared" ref="DQ59:DQ69" ca="1" si="198">INDEX($BD$58:$BD$69,MATCH(DP59,$BM$58:$BM$69,0))</f>
        <v>South Korea</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447</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3</v>
      </c>
      <c r="BL60" s="16">
        <f t="shared" ca="1" si="190"/>
        <v>-1</v>
      </c>
      <c r="BM60" s="16">
        <f t="shared" ca="1" si="191"/>
        <v>7</v>
      </c>
      <c r="BN60" s="16">
        <f t="shared" ca="1" si="192"/>
        <v>7</v>
      </c>
      <c r="BO60" s="16" t="str">
        <f t="shared" si="174"/>
        <v>4C</v>
      </c>
      <c r="BP60" s="16"/>
      <c r="BQ60" s="16"/>
      <c r="BR60" s="16">
        <f t="shared" ca="1" si="175"/>
        <v>3</v>
      </c>
      <c r="BS60" s="16">
        <f t="shared" ca="1" si="193"/>
        <v>7</v>
      </c>
      <c r="BT60" s="16" t="str">
        <f t="shared" ca="1" si="194"/>
        <v>Pos. 7 (4)</v>
      </c>
      <c r="BU60" s="16">
        <f t="shared" ca="1" si="176"/>
        <v>-1</v>
      </c>
      <c r="BV60" s="16">
        <f t="shared" ca="1" si="177"/>
        <v>7</v>
      </c>
      <c r="BW60" s="16" t="str">
        <f t="shared" ca="1" si="178"/>
        <v>-</v>
      </c>
      <c r="BX60" s="16" t="str">
        <f t="shared" ca="1" si="179"/>
        <v>-</v>
      </c>
      <c r="BY60" s="16">
        <f t="shared" ca="1" si="180"/>
        <v>7</v>
      </c>
      <c r="BZ60" s="16" t="str">
        <f t="shared" ca="1" si="181"/>
        <v>-</v>
      </c>
      <c r="CA60" s="16" t="str">
        <f t="shared" ca="1" si="182"/>
        <v>-</v>
      </c>
      <c r="CB60" s="16">
        <f t="shared" ca="1" si="195"/>
        <v>7</v>
      </c>
      <c r="CC60" s="16"/>
      <c r="CD60" s="16">
        <f t="shared" ca="1" si="183"/>
        <v>7</v>
      </c>
      <c r="CE60" s="16" t="str">
        <f t="shared" ca="1" si="196"/>
        <v>-</v>
      </c>
      <c r="CF60" s="16">
        <f t="shared" ca="1" si="197"/>
        <v>7</v>
      </c>
      <c r="DJ60" s="16">
        <f t="shared" ca="1" si="184"/>
        <v>3</v>
      </c>
      <c r="DK60" s="16"/>
      <c r="DL60" s="16">
        <f t="shared" ca="1" si="185"/>
        <v>2</v>
      </c>
      <c r="DM60" s="16" t="str">
        <f t="shared" ca="1" si="186"/>
        <v>3.2</v>
      </c>
      <c r="DN60" s="16" t="e" cm="1" vm="28">
        <f t="array" aca="1" ref="DN60" ca="1">OFFSET(Horarios!$P$3,DJ60-1,0,DL60,1)</f>
        <v>#VALUE!</v>
      </c>
      <c r="DO60" s="16"/>
      <c r="DP60" s="16">
        <v>3</v>
      </c>
      <c r="DQ60" s="16" t="str">
        <f t="shared" ca="1" si="198"/>
        <v>Canada</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1">
        <f t="array" aca="1" ref="AB61" ca="1">Ver_flag_local</f>
        <v>#VALUE!</v>
      </c>
      <c r="AC61" s="50">
        <v>0</v>
      </c>
      <c r="AD61" s="51">
        <v>1</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1</v>
      </c>
      <c r="BF61" s="16">
        <f t="shared" ca="1" si="189"/>
        <v>3</v>
      </c>
      <c r="BG61" s="16">
        <f t="shared" ca="1" si="169"/>
        <v>0</v>
      </c>
      <c r="BH61" s="16">
        <f t="shared" ca="1" si="170"/>
        <v>1</v>
      </c>
      <c r="BI61" s="16">
        <f t="shared" ca="1" si="171"/>
        <v>2</v>
      </c>
      <c r="BJ61" s="16">
        <f t="shared" ca="1" si="172"/>
        <v>1</v>
      </c>
      <c r="BK61" s="16">
        <f t="shared" ca="1" si="173"/>
        <v>4</v>
      </c>
      <c r="BL61" s="16">
        <f t="shared" ca="1" si="190"/>
        <v>-3</v>
      </c>
      <c r="BM61" s="16">
        <f t="shared" ca="1" si="191"/>
        <v>11</v>
      </c>
      <c r="BN61" s="16">
        <f t="shared" ca="1" si="192"/>
        <v>11</v>
      </c>
      <c r="BO61" s="16" t="str">
        <f t="shared" si="174"/>
        <v>4D</v>
      </c>
      <c r="BP61" s="16"/>
      <c r="BQ61" s="16"/>
      <c r="BR61" s="16">
        <f t="shared" ca="1" si="175"/>
        <v>1</v>
      </c>
      <c r="BS61" s="16">
        <f t="shared" ca="1" si="193"/>
        <v>11</v>
      </c>
      <c r="BT61" s="16" t="str">
        <f t="shared" ca="1" si="194"/>
        <v>Pos. 11 (2)</v>
      </c>
      <c r="BU61" s="16">
        <f t="shared" ca="1" si="176"/>
        <v>-3</v>
      </c>
      <c r="BV61" s="16">
        <f t="shared" ca="1" si="177"/>
        <v>11</v>
      </c>
      <c r="BW61" s="16" t="str">
        <f t="shared" ca="1" si="178"/>
        <v>-</v>
      </c>
      <c r="BX61" s="16" t="str">
        <f t="shared" ca="1" si="179"/>
        <v>-</v>
      </c>
      <c r="BY61" s="16">
        <f t="shared" ca="1" si="180"/>
        <v>11</v>
      </c>
      <c r="BZ61" s="16" t="str">
        <f t="shared" ca="1" si="181"/>
        <v>-</v>
      </c>
      <c r="CA61" s="16" t="str">
        <f t="shared" ca="1" si="182"/>
        <v>-</v>
      </c>
      <c r="CB61" s="16">
        <f t="shared" ca="1" si="195"/>
        <v>11</v>
      </c>
      <c r="CC61" s="16"/>
      <c r="CD61" s="16">
        <f t="shared" ca="1" si="183"/>
        <v>11</v>
      </c>
      <c r="CE61" s="16" t="str">
        <f t="shared" ca="1" si="196"/>
        <v>-</v>
      </c>
      <c r="CF61" s="16">
        <f t="shared" ca="1" si="197"/>
        <v>11</v>
      </c>
      <c r="DJ61" s="16">
        <f t="shared" ca="1" si="184"/>
        <v>3</v>
      </c>
      <c r="DK61" s="16"/>
      <c r="DL61" s="16">
        <f t="shared" ca="1" si="185"/>
        <v>2</v>
      </c>
      <c r="DM61" s="16" t="str">
        <f t="shared" ca="1" si="186"/>
        <v>3.2</v>
      </c>
      <c r="DN61" s="16" t="e" cm="1" vm="28">
        <f t="array" aca="1" ref="DN61" ca="1">OFFSET(Horarios!$P$3,DJ61-1,0,DL61,1)</f>
        <v>#VALUE!</v>
      </c>
      <c r="DO61" s="16"/>
      <c r="DP61" s="16">
        <v>4</v>
      </c>
      <c r="DQ61" s="16" t="str">
        <f t="shared" ca="1" si="198"/>
        <v>Japan</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0</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1</v>
      </c>
      <c r="BK62" s="16">
        <f t="shared" ca="1" si="173"/>
        <v>1</v>
      </c>
      <c r="BL62" s="16">
        <f t="shared" ca="1" si="190"/>
        <v>0</v>
      </c>
      <c r="BM62" s="16">
        <f t="shared" ca="1" si="191"/>
        <v>5</v>
      </c>
      <c r="BN62" s="16">
        <f t="shared" ca="1" si="192"/>
        <v>5</v>
      </c>
      <c r="BO62" s="16" t="str">
        <f t="shared" si="174"/>
        <v>4E</v>
      </c>
      <c r="BP62" s="16"/>
      <c r="BQ62" s="16"/>
      <c r="BR62" s="16">
        <f t="shared" ca="1" si="175"/>
        <v>4</v>
      </c>
      <c r="BS62" s="16">
        <f t="shared" ca="1" si="193"/>
        <v>1</v>
      </c>
      <c r="BT62" s="16" t="str">
        <f t="shared" ca="1" si="194"/>
        <v>Pos. 1 (6)</v>
      </c>
      <c r="BU62" s="16">
        <f t="shared" ca="1" si="176"/>
        <v>0</v>
      </c>
      <c r="BV62" s="16">
        <f t="shared" ca="1" si="177"/>
        <v>1</v>
      </c>
      <c r="BW62" s="16" t="str">
        <f t="shared" ca="1" si="178"/>
        <v>Pos. 1 (5)</v>
      </c>
      <c r="BX62" s="16">
        <f t="shared" ca="1" si="179"/>
        <v>1</v>
      </c>
      <c r="BY62" s="16">
        <f t="shared" ca="1" si="180"/>
        <v>5</v>
      </c>
      <c r="BZ62" s="16" t="str">
        <f t="shared" ca="1" si="181"/>
        <v>-</v>
      </c>
      <c r="CA62" s="16" t="str">
        <f t="shared" ca="1" si="182"/>
        <v>-</v>
      </c>
      <c r="CB62" s="16">
        <f t="shared" ca="1" si="195"/>
        <v>5</v>
      </c>
      <c r="CC62" s="16"/>
      <c r="CD62" s="16">
        <f t="shared" ca="1" si="183"/>
        <v>5</v>
      </c>
      <c r="CE62" s="16" t="str">
        <f t="shared" ca="1" si="196"/>
        <v>-</v>
      </c>
      <c r="CF62" s="16">
        <f t="shared" ca="1" si="197"/>
        <v>5</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Ecuador</v>
      </c>
    </row>
    <row r="63" spans="1:121" ht="15.9"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3</v>
      </c>
      <c r="AS63" s="39">
        <f t="shared" ca="1" si="215"/>
        <v>1</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2</v>
      </c>
      <c r="BK63" s="16">
        <f t="shared" ca="1" si="173"/>
        <v>2</v>
      </c>
      <c r="BL63" s="16">
        <f t="shared" ca="1" si="190"/>
        <v>0</v>
      </c>
      <c r="BM63" s="16">
        <f t="shared" ca="1" si="191"/>
        <v>4</v>
      </c>
      <c r="BN63" s="16">
        <f t="shared" ca="1" si="192"/>
        <v>4</v>
      </c>
      <c r="BO63" s="16" t="str">
        <f t="shared" si="174"/>
        <v>4F</v>
      </c>
      <c r="BP63" s="16"/>
      <c r="BQ63" s="16"/>
      <c r="BR63" s="16">
        <f t="shared" ca="1" si="175"/>
        <v>4</v>
      </c>
      <c r="BS63" s="16">
        <f t="shared" ca="1" si="193"/>
        <v>1</v>
      </c>
      <c r="BT63" s="16" t="str">
        <f t="shared" ca="1" si="194"/>
        <v>Pos. 1 (6)</v>
      </c>
      <c r="BU63" s="16">
        <f t="shared" ca="1" si="176"/>
        <v>0</v>
      </c>
      <c r="BV63" s="16">
        <f t="shared" ca="1" si="177"/>
        <v>1</v>
      </c>
      <c r="BW63" s="16" t="str">
        <f t="shared" ca="1" si="178"/>
        <v>Pos. 1 (5)</v>
      </c>
      <c r="BX63" s="16">
        <f t="shared" ca="1" si="179"/>
        <v>2</v>
      </c>
      <c r="BY63" s="16">
        <f t="shared" ca="1" si="180"/>
        <v>3</v>
      </c>
      <c r="BZ63" s="16" t="str">
        <f t="shared" ca="1" si="181"/>
        <v>Pos. 3 (2)</v>
      </c>
      <c r="CA63" s="16">
        <f t="shared" ca="1" si="182"/>
        <v>5</v>
      </c>
      <c r="CB63" s="16">
        <f t="shared" ca="1" si="195"/>
        <v>4</v>
      </c>
      <c r="CC63" s="16"/>
      <c r="CD63" s="16">
        <f t="shared" ca="1" si="183"/>
        <v>4.0039999999999996</v>
      </c>
      <c r="CE63" s="16">
        <f t="shared" ca="1" si="196"/>
        <v>3</v>
      </c>
      <c r="CF63" s="16">
        <f t="shared" ca="1" si="197"/>
        <v>4</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Algeria</v>
      </c>
    </row>
    <row r="64" spans="1:121" ht="15.9"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1</v>
      </c>
      <c r="BK64" s="16">
        <f t="shared" ca="1" si="173"/>
        <v>3</v>
      </c>
      <c r="BL64" s="16">
        <f t="shared" ca="1" si="190"/>
        <v>-2</v>
      </c>
      <c r="BM64" s="16">
        <f t="shared" ca="1" si="191"/>
        <v>9</v>
      </c>
      <c r="BN64" s="16">
        <f t="shared" ca="1" si="192"/>
        <v>9</v>
      </c>
      <c r="BO64" s="16" t="str">
        <f t="shared" si="174"/>
        <v>4G</v>
      </c>
      <c r="BP64" s="16"/>
      <c r="BQ64" s="16"/>
      <c r="BR64" s="16">
        <f t="shared" ca="1" si="175"/>
        <v>3</v>
      </c>
      <c r="BS64" s="16">
        <f t="shared" ca="1" si="193"/>
        <v>7</v>
      </c>
      <c r="BT64" s="16" t="str">
        <f t="shared" ca="1" si="194"/>
        <v>Pos. 7 (4)</v>
      </c>
      <c r="BU64" s="16">
        <f t="shared" ca="1" si="176"/>
        <v>-2</v>
      </c>
      <c r="BV64" s="16">
        <f t="shared" ca="1" si="177"/>
        <v>8</v>
      </c>
      <c r="BW64" s="16" t="str">
        <f t="shared" ca="1" si="178"/>
        <v>Pos. 8 (2)</v>
      </c>
      <c r="BX64" s="16">
        <f t="shared" ca="1" si="179"/>
        <v>1</v>
      </c>
      <c r="BY64" s="16">
        <f t="shared" ca="1" si="180"/>
        <v>8</v>
      </c>
      <c r="BZ64" s="16" t="str">
        <f t="shared" ca="1" si="181"/>
        <v>Pos. 8 (2)</v>
      </c>
      <c r="CA64" s="16">
        <f t="shared" ca="1" si="182"/>
        <v>6</v>
      </c>
      <c r="CB64" s="16">
        <f t="shared" ca="1" si="195"/>
        <v>9</v>
      </c>
      <c r="CC64" s="16"/>
      <c r="CD64" s="16">
        <f t="shared" ca="1" si="183"/>
        <v>9.0090000000000003</v>
      </c>
      <c r="CE64" s="16">
        <f t="shared" ca="1" si="196"/>
        <v>8</v>
      </c>
      <c r="CF64" s="16">
        <f t="shared" ca="1" si="197"/>
        <v>9</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Scotland</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2">
        <f t="array" aca="1" ref="AB65" ca="1">Ver_flag_local</f>
        <v>#VALUE!</v>
      </c>
      <c r="AC65" s="53">
        <v>0</v>
      </c>
      <c r="AD65" s="54">
        <v>1</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7</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-4</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2</v>
      </c>
      <c r="DM65" s="16" t="str">
        <f t="shared" ca="1" si="186"/>
        <v>8.2</v>
      </c>
      <c r="DN65" s="16" t="e" cm="1" vm="28">
        <f t="array" aca="1" ref="DN65" ca="1">OFFSET(Horarios!$P$3,DJ65-1,0,DL65,1)</f>
        <v>#VALUE!</v>
      </c>
      <c r="DO65" s="16"/>
      <c r="DP65" s="16">
        <v>8</v>
      </c>
      <c r="DQ65" s="16" t="str">
        <f t="shared" ca="1" si="198"/>
        <v>Ghana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3</v>
      </c>
      <c r="BL66" s="16">
        <f t="shared" ca="1" si="190"/>
        <v>0</v>
      </c>
      <c r="BM66" s="16">
        <f t="shared" ca="1" si="191"/>
        <v>1</v>
      </c>
      <c r="BN66" s="16">
        <f t="shared" ca="1" si="192"/>
        <v>1</v>
      </c>
      <c r="BO66" s="16" t="str">
        <f t="shared" si="174"/>
        <v>4I</v>
      </c>
      <c r="BP66" s="16"/>
      <c r="BQ66" s="16"/>
      <c r="BR66" s="16">
        <f t="shared" ca="1" si="175"/>
        <v>4</v>
      </c>
      <c r="BS66" s="16">
        <f t="shared" ca="1" si="193"/>
        <v>1</v>
      </c>
      <c r="BT66" s="16" t="str">
        <f t="shared" ca="1" si="194"/>
        <v>Pos. 1 (6)</v>
      </c>
      <c r="BU66" s="16">
        <f t="shared" ca="1" si="176"/>
        <v>0</v>
      </c>
      <c r="BV66" s="16">
        <f t="shared" ca="1" si="177"/>
        <v>1</v>
      </c>
      <c r="BW66" s="16" t="str">
        <f t="shared" ca="1" si="178"/>
        <v>Pos. 1 (5)</v>
      </c>
      <c r="BX66" s="16">
        <f t="shared" ca="1" si="179"/>
        <v>3</v>
      </c>
      <c r="BY66" s="16">
        <f t="shared" ca="1" si="180"/>
        <v>1</v>
      </c>
      <c r="BZ66" s="16" t="str">
        <f t="shared" ca="1" si="181"/>
        <v>Pos. 1 (2)</v>
      </c>
      <c r="CA66" s="16">
        <f t="shared" ca="1" si="182"/>
        <v>1</v>
      </c>
      <c r="CB66" s="16">
        <f t="shared" ca="1" si="195"/>
        <v>1</v>
      </c>
      <c r="CC66" s="16"/>
      <c r="CD66" s="16">
        <f t="shared" ca="1" si="183"/>
        <v>1.0009999999999999</v>
      </c>
      <c r="CE66" s="16">
        <f t="shared" ca="1" si="196"/>
        <v>0</v>
      </c>
      <c r="CF66" s="16">
        <f t="shared" ca="1" si="197"/>
        <v>1</v>
      </c>
      <c r="DJ66" s="16">
        <f t="shared" ca="1" si="184"/>
        <v>8</v>
      </c>
      <c r="DK66" s="16"/>
      <c r="DL66" s="16">
        <f t="shared" ca="1" si="185"/>
        <v>2</v>
      </c>
      <c r="DM66" s="16" t="str">
        <f t="shared" ca="1" si="186"/>
        <v>8.2</v>
      </c>
      <c r="DN66" s="16" t="e" cm="1" vm="28">
        <f t="array" aca="1" ref="DN66" ca="1">OFFSET(Horarios!$P$3,DJ66-1,0,DL66,1)</f>
        <v>#VALUE!</v>
      </c>
      <c r="DO66" s="16"/>
      <c r="DP66" s="16">
        <v>9</v>
      </c>
      <c r="DQ66" s="16" t="str">
        <f t="shared" ca="1" si="198"/>
        <v>Iran</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3</v>
      </c>
      <c r="BL67" s="16">
        <f t="shared" ca="1" si="190"/>
        <v>-1</v>
      </c>
      <c r="BM67" s="16">
        <f t="shared" ca="1" si="191"/>
        <v>6</v>
      </c>
      <c r="BN67" s="16">
        <f t="shared" ca="1" si="192"/>
        <v>6</v>
      </c>
      <c r="BO67" s="16" t="str">
        <f t="shared" si="174"/>
        <v>4J</v>
      </c>
      <c r="BP67" s="16"/>
      <c r="BQ67" s="16"/>
      <c r="BR67" s="16">
        <f t="shared" ca="1" si="175"/>
        <v>4</v>
      </c>
      <c r="BS67" s="16">
        <f t="shared" ca="1" si="193"/>
        <v>1</v>
      </c>
      <c r="BT67" s="16" t="str">
        <f t="shared" ca="1" si="194"/>
        <v>Pos. 1 (6)</v>
      </c>
      <c r="BU67" s="16">
        <f t="shared" ca="1" si="176"/>
        <v>-1</v>
      </c>
      <c r="BV67" s="16">
        <f t="shared" ca="1" si="177"/>
        <v>6</v>
      </c>
      <c r="BW67" s="16" t="str">
        <f t="shared" ca="1" si="178"/>
        <v>-</v>
      </c>
      <c r="BX67" s="16" t="str">
        <f t="shared" ca="1" si="179"/>
        <v>-</v>
      </c>
      <c r="BY67" s="16">
        <f t="shared" ca="1" si="180"/>
        <v>6</v>
      </c>
      <c r="BZ67" s="16" t="str">
        <f t="shared" ca="1" si="181"/>
        <v>-</v>
      </c>
      <c r="CA67" s="16" t="str">
        <f t="shared" ca="1" si="182"/>
        <v>-</v>
      </c>
      <c r="CB67" s="16">
        <f t="shared" ca="1" si="195"/>
        <v>6</v>
      </c>
      <c r="CC67" s="16"/>
      <c r="CD67" s="16">
        <f t="shared" ca="1" si="183"/>
        <v>6</v>
      </c>
      <c r="CE67" s="16" t="str">
        <f t="shared" ca="1" si="196"/>
        <v>-</v>
      </c>
      <c r="CF67" s="16">
        <f t="shared" ca="1" si="197"/>
        <v>6</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DR Congo</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6" t="s">
        <v>448</v>
      </c>
      <c r="X68" s="24">
        <f ca="1">Horarios!C68</f>
        <v>46189.875</v>
      </c>
      <c r="Y68" s="25">
        <f ca="1">Horarios!C68</f>
        <v>46189.875</v>
      </c>
      <c r="Z68" s="26" t="str">
        <f>$Z$4</f>
        <v>R1</v>
      </c>
      <c r="AA68" s="27" t="str">
        <f ca="1">A69</f>
        <v>France</v>
      </c>
      <c r="AB68" s="49" t="e" cm="1" vm="33">
        <f t="array" aca="1" ref="AB68" ca="1">Ver_flag_local</f>
        <v>#VALUE!</v>
      </c>
      <c r="AC68" s="50">
        <v>2</v>
      </c>
      <c r="AD68" s="51">
        <v>0</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1</v>
      </c>
      <c r="BK68" s="16">
        <f t="shared" ca="1" si="173"/>
        <v>5</v>
      </c>
      <c r="BL68" s="16">
        <f t="shared" ca="1" si="190"/>
        <v>-4</v>
      </c>
      <c r="BM68" s="16">
        <f t="shared" ca="1" si="191"/>
        <v>10</v>
      </c>
      <c r="BN68" s="16">
        <f t="shared" ca="1" si="192"/>
        <v>10</v>
      </c>
      <c r="BO68" s="16" t="str">
        <f t="shared" si="174"/>
        <v>4K</v>
      </c>
      <c r="BP68" s="16"/>
      <c r="BQ68" s="16"/>
      <c r="BR68" s="16">
        <f t="shared" ca="1" si="175"/>
        <v>3</v>
      </c>
      <c r="BS68" s="16">
        <f t="shared" ca="1" si="193"/>
        <v>7</v>
      </c>
      <c r="BT68" s="16" t="str">
        <f t="shared" ca="1" si="194"/>
        <v>Pos. 7 (4)</v>
      </c>
      <c r="BU68" s="16">
        <f t="shared" ca="1" si="176"/>
        <v>-4</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Paraguay</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6"/>
      <c r="X69" s="24">
        <f ca="1">Horarios!C69</f>
        <v>46190</v>
      </c>
      <c r="Y69" s="25">
        <f ca="1">Horarios!C69</f>
        <v>46190</v>
      </c>
      <c r="Z69" s="26" t="str">
        <f>$Z$4</f>
        <v>R1</v>
      </c>
      <c r="AA69" s="27" t="str">
        <f ca="1">A71</f>
        <v>Iraq</v>
      </c>
      <c r="AB69" s="49" t="e" cm="1" vm="35">
        <f t="array" aca="1" ref="AB69" ca="1">Ver_flag_local</f>
        <v>#VALUE!</v>
      </c>
      <c r="AC69" s="50">
        <v>0</v>
      </c>
      <c r="AD69" s="51">
        <v>2</v>
      </c>
      <c r="AE69" s="595" t="e" cm="1" vm="36">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1</v>
      </c>
      <c r="BK69" s="16">
        <f t="shared" ca="1" si="173"/>
        <v>3</v>
      </c>
      <c r="BL69" s="16">
        <f t="shared" ca="1" si="190"/>
        <v>-2</v>
      </c>
      <c r="BM69" s="16">
        <f t="shared" ca="1" si="191"/>
        <v>8</v>
      </c>
      <c r="BN69" s="16">
        <f t="shared" ca="1" si="192"/>
        <v>8</v>
      </c>
      <c r="BO69" s="16" t="str">
        <f t="shared" si="174"/>
        <v>4L</v>
      </c>
      <c r="BP69" s="16"/>
      <c r="BQ69" s="16"/>
      <c r="BR69" s="16">
        <f t="shared" ca="1" si="175"/>
        <v>3</v>
      </c>
      <c r="BS69" s="16">
        <f t="shared" ca="1" si="193"/>
        <v>7</v>
      </c>
      <c r="BT69" s="16" t="str">
        <f t="shared" ca="1" si="194"/>
        <v>Pos. 7 (4)</v>
      </c>
      <c r="BU69" s="16">
        <f t="shared" ca="1" si="176"/>
        <v>-2</v>
      </c>
      <c r="BV69" s="16">
        <f t="shared" ca="1" si="177"/>
        <v>8</v>
      </c>
      <c r="BW69" s="16" t="str">
        <f t="shared" ca="1" si="178"/>
        <v>Pos. 8 (2)</v>
      </c>
      <c r="BX69" s="16">
        <f t="shared" ca="1" si="179"/>
        <v>1</v>
      </c>
      <c r="BY69" s="16">
        <f t="shared" ca="1" si="180"/>
        <v>8</v>
      </c>
      <c r="BZ69" s="16" t="str">
        <f t="shared" ca="1" si="181"/>
        <v>Pos. 8 (2)</v>
      </c>
      <c r="CA69" s="16">
        <f t="shared" ca="1" si="182"/>
        <v>7</v>
      </c>
      <c r="CB69" s="16">
        <f ca="1">BY69+COUNTIFS(BZ$58:BZ$69,BZ69,CA$58:CA$69,"&gt;"&amp;CA69)</f>
        <v>8</v>
      </c>
      <c r="CC69" s="16"/>
      <c r="CD69" s="16">
        <f t="shared" ca="1" si="183"/>
        <v>8.0079999999999991</v>
      </c>
      <c r="CE69" s="16">
        <f t="shared" ca="1" si="196"/>
        <v>7</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3">
        <f t="array" aca="1" ref="AB70" ca="1">Ver_flag_local</f>
        <v>#VALUE!</v>
      </c>
      <c r="AC70" s="50">
        <v>4</v>
      </c>
      <c r="AD70" s="51">
        <v>0</v>
      </c>
      <c r="AE70" s="595" t="e" cm="1" vm="35">
        <f t="array" aca="1" ref="AE70" ca="1">Ver_flag_visit</f>
        <v>#VALUE!</v>
      </c>
      <c r="AF70" s="32" t="str">
        <f ca="1">A71</f>
        <v>Iraq</v>
      </c>
      <c r="AG70" s="323">
        <f t="shared" si="230"/>
        <v>1</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6"/>
      <c r="X71" s="24">
        <f ca="1">Horarios!C71</f>
        <v>46196.083333333336</v>
      </c>
      <c r="Y71" s="25">
        <f ca="1">Horarios!C71</f>
        <v>46196.083333333336</v>
      </c>
      <c r="Z71" s="26" t="str">
        <f>$Z$6</f>
        <v>R2</v>
      </c>
      <c r="AA71" s="27" t="str">
        <f ca="1">A72</f>
        <v>Norway</v>
      </c>
      <c r="AB71" s="49" t="e" cm="1" vm="36">
        <f t="array" aca="1" ref="AB71" ca="1">Ver_flag_local</f>
        <v>#VALUE!</v>
      </c>
      <c r="AC71" s="50">
        <v>1</v>
      </c>
      <c r="AD71" s="51">
        <v>1</v>
      </c>
      <c r="AE71" s="595" t="e" cm="1" vm="34">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3</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6"/>
      <c r="X72" s="24">
        <f ca="1">Horarios!C72</f>
        <v>46199.875</v>
      </c>
      <c r="Y72" s="25">
        <f ca="1">Horarios!C72</f>
        <v>46199.875</v>
      </c>
      <c r="Z72" s="26" t="str">
        <f>$Z$8</f>
        <v>R3</v>
      </c>
      <c r="AA72" s="27" t="str">
        <f ca="1">A72</f>
        <v>Norway</v>
      </c>
      <c r="AB72" s="49" t="e" cm="1" vm="36">
        <f t="array" aca="1" ref="AB72" ca="1">Ver_flag_local</f>
        <v>#VALUE!</v>
      </c>
      <c r="AC72" s="50">
        <v>1</v>
      </c>
      <c r="AD72" s="51">
        <v>2</v>
      </c>
      <c r="AE72" s="595" t="e" cm="1" vm="33">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3</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7"/>
      <c r="X73" s="28">
        <f ca="1">Horarios!C73</f>
        <v>46199.875</v>
      </c>
      <c r="Y73" s="29">
        <f ca="1">Horarios!C73</f>
        <v>46199.875</v>
      </c>
      <c r="Z73" s="30" t="str">
        <f>$Z$8</f>
        <v>R3</v>
      </c>
      <c r="AA73" s="31" t="str">
        <f ca="1">A70</f>
        <v>Senegal</v>
      </c>
      <c r="AB73" s="52" t="e" cm="1" vm="34">
        <f t="array" aca="1" ref="AB73" ca="1">Ver_flag_local</f>
        <v>#VALUE!</v>
      </c>
      <c r="AC73" s="53">
        <v>2</v>
      </c>
      <c r="AD73" s="54">
        <v>0</v>
      </c>
      <c r="AE73" s="596" t="e" cm="1" vm="35">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42" t="s">
        <v>5</v>
      </c>
      <c r="X76" s="24">
        <f ca="1">Horarios!C76</f>
        <v>46190.125</v>
      </c>
      <c r="Y76" s="25">
        <f ca="1">Horarios!C76</f>
        <v>46190.125</v>
      </c>
      <c r="Z76" s="26" t="str">
        <f>$Z$4</f>
        <v>R1</v>
      </c>
      <c r="AA76" s="27" t="str">
        <f ca="1">A77</f>
        <v>Argentina</v>
      </c>
      <c r="AB76" s="49" t="e" cm="1" vm="37">
        <f t="array" aca="1" ref="AB76" ca="1">Ver_flag_local</f>
        <v>#VALUE!</v>
      </c>
      <c r="AC76" s="50">
        <v>2</v>
      </c>
      <c r="AD76" s="51">
        <v>0</v>
      </c>
      <c r="AE76" s="595" t="e" cm="1" vm="38">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42"/>
      <c r="X77" s="24">
        <f ca="1">Horarios!C77</f>
        <v>46190.25</v>
      </c>
      <c r="Y77" s="25">
        <f ca="1">Horarios!C77</f>
        <v>46190.25</v>
      </c>
      <c r="Z77" s="26" t="str">
        <f>$Z$4</f>
        <v>R1</v>
      </c>
      <c r="AA77" s="27" t="str">
        <f ca="1">A79</f>
        <v>Austria</v>
      </c>
      <c r="AB77" s="49" t="e" cm="1" vm="39">
        <f t="array" aca="1" ref="AB77" ca="1">Ver_flag_local</f>
        <v>#VALUE!</v>
      </c>
      <c r="AC77" s="50">
        <v>2</v>
      </c>
      <c r="AD77" s="51">
        <v>0</v>
      </c>
      <c r="AE77" s="595" t="e" cm="1" vm="40">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42"/>
      <c r="X78" s="24">
        <f ca="1">Horarios!C78</f>
        <v>46195.791666666664</v>
      </c>
      <c r="Y78" s="25">
        <f ca="1">Horarios!C78</f>
        <v>46195.791666666664</v>
      </c>
      <c r="Z78" s="26" t="str">
        <f>$Z$6</f>
        <v>R2</v>
      </c>
      <c r="AA78" s="27" t="str">
        <f ca="1">A77</f>
        <v>Argentina</v>
      </c>
      <c r="AB78" s="49" t="e" cm="1" vm="37">
        <f t="array" aca="1" ref="AB78" ca="1">Ver_flag_local</f>
        <v>#VALUE!</v>
      </c>
      <c r="AC78" s="50">
        <v>1</v>
      </c>
      <c r="AD78" s="51">
        <v>0</v>
      </c>
      <c r="AE78" s="595" t="e" cm="1" vm="39">
        <f t="array" aca="1" ref="AE78" ca="1">Ver_flag_visit</f>
        <v>#VALUE!</v>
      </c>
      <c r="AF78" s="32" t="str">
        <f ca="1">A79</f>
        <v>Austria</v>
      </c>
      <c r="AG78" s="323">
        <f t="shared" si="248"/>
        <v>1</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5</v>
      </c>
      <c r="AS78" s="36">
        <f t="shared" ca="1" si="251"/>
        <v>0</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42"/>
      <c r="X79" s="24">
        <f ca="1">Horarios!C79</f>
        <v>46196.208333333336</v>
      </c>
      <c r="Y79" s="25">
        <f ca="1">Horarios!C79</f>
        <v>46196.208333333336</v>
      </c>
      <c r="Z79" s="26" t="str">
        <f>$Z$6</f>
        <v>R2</v>
      </c>
      <c r="AA79" s="27" t="str">
        <f ca="1">A80</f>
        <v>Jordan</v>
      </c>
      <c r="AB79" s="49" t="e" cm="1" vm="40">
        <f t="array" aca="1" ref="AB79" ca="1">Ver_flag_local</f>
        <v>#VALUE!</v>
      </c>
      <c r="AC79" s="50">
        <v>0</v>
      </c>
      <c r="AD79" s="51">
        <v>1</v>
      </c>
      <c r="AE79" s="595" t="e" cm="1" vm="38">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3</v>
      </c>
      <c r="AS79" s="39">
        <f t="shared" ca="1" si="251"/>
        <v>2</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42"/>
      <c r="X80" s="24">
        <f ca="1">Horarios!C80</f>
        <v>46201.166666666664</v>
      </c>
      <c r="Y80" s="25">
        <f ca="1">Horarios!C80</f>
        <v>46201.166666666664</v>
      </c>
      <c r="Z80" s="26" t="str">
        <f>$Z$8</f>
        <v>R3</v>
      </c>
      <c r="AA80" s="27" t="str">
        <f ca="1">A78</f>
        <v>Algeria</v>
      </c>
      <c r="AB80" s="49" t="e" cm="1" vm="38">
        <f t="array" aca="1" ref="AB80" ca="1">Ver_flag_local</f>
        <v>#VALUE!</v>
      </c>
      <c r="AC80" s="50">
        <v>1</v>
      </c>
      <c r="AD80" s="51">
        <v>1</v>
      </c>
      <c r="AE80" s="595" t="e" cm="1" vm="39">
        <f t="array" aca="1" ref="AE80" ca="1">Ver_flag_visit</f>
        <v>#VALUE!</v>
      </c>
      <c r="AF80" s="32" t="str">
        <f ca="1">A79</f>
        <v>Austria</v>
      </c>
      <c r="AG80" s="323">
        <f t="shared" si="248"/>
        <v>1</v>
      </c>
      <c r="AH80" s="195">
        <v>69</v>
      </c>
      <c r="AI80" s="181" t="str">
        <f t="shared" si="252"/>
        <v>3J</v>
      </c>
      <c r="AJ80" s="42">
        <v>3</v>
      </c>
      <c r="AK80" s="602" t="e" cm="1" vm="38">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43"/>
      <c r="X81" s="28">
        <f ca="1">Horarios!C81</f>
        <v>46201.166666666664</v>
      </c>
      <c r="Y81" s="29">
        <f ca="1">Horarios!C81</f>
        <v>46201.166666666664</v>
      </c>
      <c r="Z81" s="30" t="str">
        <f>$Z$8</f>
        <v>R3</v>
      </c>
      <c r="AA81" s="31" t="str">
        <f ca="1">A80</f>
        <v>Jordan</v>
      </c>
      <c r="AB81" s="52" t="e" cm="1" vm="40">
        <f t="array" aca="1" ref="AB81" ca="1">Ver_flag_local</f>
        <v>#VALUE!</v>
      </c>
      <c r="AC81" s="53">
        <v>0</v>
      </c>
      <c r="AD81" s="54">
        <v>2</v>
      </c>
      <c r="AE81" s="596" t="e" cm="1" vm="37">
        <f t="array" aca="1" ref="AE81" ca="1">Ver_flag_visit</f>
        <v>#VALUE!</v>
      </c>
      <c r="AF81" s="33" t="str">
        <f ca="1">A77</f>
        <v>Argentina</v>
      </c>
      <c r="AG81" s="323">
        <f t="shared" si="248"/>
        <v>1</v>
      </c>
      <c r="AH81" s="195">
        <v>70</v>
      </c>
      <c r="AI81" s="181" t="str">
        <f t="shared" si="252"/>
        <v>4J</v>
      </c>
      <c r="AJ81" s="44">
        <v>4</v>
      </c>
      <c r="AK81" s="604" t="e" cm="1" vm="40">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5</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1">
        <f t="array" aca="1" ref="AB84" ca="1">Ver_flag_local</f>
        <v>#VALUE!</v>
      </c>
      <c r="AC84" s="50">
        <v>3</v>
      </c>
      <c r="AD84" s="51">
        <v>0</v>
      </c>
      <c r="AE84" s="595" t="e" cm="1" vm="42">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3">
        <f t="array" aca="1" ref="AB85" ca="1">Ver_flag_local</f>
        <v>#VALUE!</v>
      </c>
      <c r="AC85" s="50">
        <v>0</v>
      </c>
      <c r="AD85" s="51">
        <v>2</v>
      </c>
      <c r="AE85" s="595" t="e" cm="1" vm="44">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1">
        <f t="array" aca="1" ref="AB86" ca="1">Ver_flag_local</f>
        <v>#VALUE!</v>
      </c>
      <c r="AC86" s="50">
        <v>4</v>
      </c>
      <c r="AD86" s="51">
        <v>0</v>
      </c>
      <c r="AE86" s="595" t="e" cm="1" vm="43">
        <f t="array" aca="1" ref="AE86" ca="1">Ver_flag_visit</f>
        <v>#VALUE!</v>
      </c>
      <c r="AF86" s="32" t="str">
        <f ca="1">A87</f>
        <v>Uzbekistan</v>
      </c>
      <c r="AG86" s="323">
        <f t="shared" si="266"/>
        <v>1</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9</v>
      </c>
      <c r="AS86" s="36">
        <f t="shared" ca="1" si="269"/>
        <v>1</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4">
        <f t="array" aca="1" ref="AB87" ca="1">Ver_flag_local</f>
        <v>#VALUE!</v>
      </c>
      <c r="AC87" s="50">
        <v>2</v>
      </c>
      <c r="AD87" s="51">
        <v>0</v>
      </c>
      <c r="AE87" s="595" t="e" cm="1" vm="42">
        <f t="array" aca="1" ref="AE87" ca="1">Ver_flag_visit</f>
        <v>#VALUE!</v>
      </c>
      <c r="AF87" s="32" t="str">
        <f ca="1">A86</f>
        <v>DR Congo</v>
      </c>
      <c r="AG87" s="323">
        <f t="shared" si="266"/>
        <v>1</v>
      </c>
      <c r="AH87" s="195">
        <v>48</v>
      </c>
      <c r="AI87" s="181" t="str">
        <f t="shared" ref="AI87:AI89" si="270">AJ87&amp;$B$84</f>
        <v>2K</v>
      </c>
      <c r="AJ87" s="42">
        <v>2</v>
      </c>
      <c r="AK87" s="602" t="e" cm="1" vm="44">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2</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4">
        <f t="array" aca="1" ref="AB88" ca="1">Ver_flag_local</f>
        <v>#VALUE!</v>
      </c>
      <c r="AC88" s="50">
        <v>1</v>
      </c>
      <c r="AD88" s="51">
        <v>2</v>
      </c>
      <c r="AE88" s="595" t="e" cm="1" vm="41">
        <f t="array" aca="1" ref="AE88" ca="1">Ver_flag_visit</f>
        <v>#VALUE!</v>
      </c>
      <c r="AF88" s="32" t="str">
        <f ca="1">A85</f>
        <v>Portugal</v>
      </c>
      <c r="AG88" s="323">
        <f t="shared" si="266"/>
        <v>1</v>
      </c>
      <c r="AH88" s="195">
        <v>71</v>
      </c>
      <c r="AI88" s="181" t="str">
        <f t="shared" si="270"/>
        <v>3K</v>
      </c>
      <c r="AJ88" s="42">
        <v>3</v>
      </c>
      <c r="AK88" s="602" t="e" cm="1" vm="42">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1</v>
      </c>
      <c r="AS88" s="39">
        <f t="shared" ca="1" si="269"/>
        <v>5</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2">
        <f t="array" aca="1" ref="AB89" ca="1">Ver_flag_local</f>
        <v>#VALUE!</v>
      </c>
      <c r="AC89" s="53">
        <v>1</v>
      </c>
      <c r="AD89" s="54">
        <v>0</v>
      </c>
      <c r="AE89" s="596" t="e" cm="1" vm="43">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7</v>
      </c>
      <c r="AT89" s="48">
        <f t="shared" ca="1" si="269"/>
        <v>-7</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5">
        <f t="array" aca="1" ref="AB92" ca="1">Ver_flag_local</f>
        <v>#VALUE!</v>
      </c>
      <c r="AC92" s="50">
        <v>1</v>
      </c>
      <c r="AD92" s="51">
        <v>0</v>
      </c>
      <c r="AE92" s="595" t="e" cm="1" vm="46">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7">
        <f t="array" aca="1" ref="AB93" ca="1">Ver_flag_local</f>
        <v>#VALUE!</v>
      </c>
      <c r="AC93" s="50">
        <v>1</v>
      </c>
      <c r="AD93" s="51">
        <v>0</v>
      </c>
      <c r="AE93" s="595" t="e" cm="1" vm="48">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5">
        <f t="array" aca="1" ref="AB94" ca="1">Ver_flag_local</f>
        <v>#VALUE!</v>
      </c>
      <c r="AC94" s="50">
        <v>2</v>
      </c>
      <c r="AD94" s="51">
        <v>0</v>
      </c>
      <c r="AE94" s="595" t="e" cm="1" vm="47">
        <f t="array" aca="1" ref="AE94" ca="1">Ver_flag_visit</f>
        <v>#VALUE!</v>
      </c>
      <c r="AF94" s="32" t="str">
        <f ca="1">A95</f>
        <v>Ghana</v>
      </c>
      <c r="AG94" s="323">
        <f t="shared" si="284"/>
        <v>1</v>
      </c>
      <c r="AH94" s="195">
        <v>45</v>
      </c>
      <c r="AI94" s="181" t="str">
        <f>AJ94&amp;$B$92</f>
        <v>1L</v>
      </c>
      <c r="AJ94" s="40">
        <v>1</v>
      </c>
      <c r="AK94" s="601" t="e" cm="1" vm="45">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6</v>
      </c>
      <c r="AS94" s="36">
        <f t="shared" ca="1" si="287"/>
        <v>0</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8">
        <f t="array" aca="1" ref="AB95" ca="1">Ver_flag_local</f>
        <v>#VALUE!</v>
      </c>
      <c r="AC95" s="50">
        <v>0</v>
      </c>
      <c r="AD95" s="51">
        <v>2</v>
      </c>
      <c r="AE95" s="595" t="e" cm="1" vm="46">
        <f t="array" aca="1" ref="AE95" ca="1">Ver_flag_visit</f>
        <v>#VALUE!</v>
      </c>
      <c r="AF95" s="32" t="str">
        <f ca="1">A94</f>
        <v>Croatia</v>
      </c>
      <c r="AG95" s="323">
        <f t="shared" si="284"/>
        <v>1</v>
      </c>
      <c r="AH95" s="195">
        <v>46</v>
      </c>
      <c r="AI95" s="181" t="str">
        <f t="shared" ref="AI95:AI97" si="288">AJ95&amp;$B$92</f>
        <v>2L</v>
      </c>
      <c r="AJ95" s="42">
        <v>2</v>
      </c>
      <c r="AK95" s="602" t="e" cm="1" vm="46">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3</v>
      </c>
      <c r="AS95" s="39">
        <f t="shared" ca="1" si="287"/>
        <v>1</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8">
        <f t="array" aca="1" ref="AB96" ca="1">Ver_flag_local</f>
        <v>#VALUE!</v>
      </c>
      <c r="AC96" s="50">
        <v>0</v>
      </c>
      <c r="AD96" s="51">
        <v>3</v>
      </c>
      <c r="AE96" s="595" t="e" cm="1" vm="45">
        <f t="array" aca="1" ref="AE96" ca="1">Ver_flag_visit</f>
        <v>#VALUE!</v>
      </c>
      <c r="AF96" s="32" t="str">
        <f ca="1">A93</f>
        <v>England</v>
      </c>
      <c r="AG96" s="323">
        <f t="shared" si="284"/>
        <v>1</v>
      </c>
      <c r="AH96" s="195">
        <v>67</v>
      </c>
      <c r="AI96" s="181" t="str">
        <f t="shared" si="288"/>
        <v>3L</v>
      </c>
      <c r="AJ96" s="42">
        <v>3</v>
      </c>
      <c r="AK96" s="602" t="e" cm="1" vm="47">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1</v>
      </c>
      <c r="AS96" s="39">
        <f t="shared" ca="1" si="287"/>
        <v>3</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6">
        <f t="array" aca="1" ref="AB97" ca="1">Ver_flag_local</f>
        <v>#VALUE!</v>
      </c>
      <c r="AC97" s="53">
        <v>1</v>
      </c>
      <c r="AD97" s="54">
        <v>0</v>
      </c>
      <c r="AE97" s="596" t="e" cm="1" vm="47">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ca="1">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89">+SUMIF($BC$6:$BC$53,G101,$BF$6:$BF$53)</f>
        <v>12</v>
      </c>
      <c r="I101" s="16"/>
      <c r="J101" s="16">
        <v>73</v>
      </c>
      <c r="K101" s="16">
        <v>46201.75</v>
      </c>
      <c r="L101" s="16" t="s">
        <v>697</v>
      </c>
      <c r="M101" s="16" t="str">
        <f t="shared" ref="M101:M116" ca="1" si="290">+IF(OR(INDEX($H$101:$H$113,MATCH(E101,$G$101:$G$113,0))=12,$AJ$99=144),INDEX($AL$6:$AL$97,MATCH(A101,$AI$6:$AI$97,0)),A101)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1">+INDEX($M$101:$M$147,MATCH(AH101,$J$101:$J$147,0))</f>
        <v>Czech Republic</v>
      </c>
      <c r="AB101" s="89"/>
      <c r="AC101" s="51">
        <v>2</v>
      </c>
      <c r="AD101" s="51">
        <v>1</v>
      </c>
      <c r="AE101" s="90"/>
      <c r="AF101" s="91" t="str">
        <f t="shared" ref="AF101:AF116" ca="1" si="292">+INDEX($N$101:$N$147,MATCH(AH101,$J$101:$J$147,0))</f>
        <v>Bosnia and Herzegovina</v>
      </c>
      <c r="AG101" s="327">
        <f t="shared" ref="AG101:AG116" ca="1" si="293">IF(D101="W"&amp;AH101,0,1)</f>
        <v>1</v>
      </c>
      <c r="AH101" s="195">
        <v>73</v>
      </c>
      <c r="AI101" s="180"/>
      <c r="AJ101" s="62" t="str">
        <f>AJ5</f>
        <v>Pos</v>
      </c>
      <c r="AK101" s="63"/>
      <c r="AL101" s="64" t="str">
        <f t="shared" ref="AL101:AT101" si="294">AL5</f>
        <v>Nation</v>
      </c>
      <c r="AM101" s="63" t="str">
        <f t="shared" si="294"/>
        <v>Pts</v>
      </c>
      <c r="AN101" s="63" t="str">
        <f t="shared" si="294"/>
        <v>P</v>
      </c>
      <c r="AO101" s="63" t="str">
        <f t="shared" si="294"/>
        <v>W</v>
      </c>
      <c r="AP101" s="63" t="str">
        <f t="shared" si="294"/>
        <v>D</v>
      </c>
      <c r="AQ101" s="63" t="str">
        <f t="shared" si="294"/>
        <v>L</v>
      </c>
      <c r="AR101" s="63" t="str">
        <f t="shared" si="294"/>
        <v>F</v>
      </c>
      <c r="AS101" s="63" t="str">
        <f t="shared" si="294"/>
        <v>A</v>
      </c>
      <c r="AT101" s="65" t="str">
        <f t="shared" si="294"/>
        <v>GD</v>
      </c>
      <c r="AU101" s="331">
        <f ca="1">COUNTIF(AU102:AU113,"&gt;1")</f>
        <v>6</v>
      </c>
      <c r="AV101" s="188"/>
      <c r="AW101" s="214"/>
      <c r="AX101" s="214"/>
      <c r="AY101" s="335" t="str">
        <f ca="1">+IF(OR($H$113&gt;=48,$AJ$99=144),Idiomas!D68,"")</f>
        <v xml:space="preserve">Best 3-placed groups: </v>
      </c>
      <c r="AZ101" s="336" t="str">
        <f ca="1">+IF(OR($H$113&gt;=48,$AJ$99=144),BI112,"")</f>
        <v>ABCEFIJL</v>
      </c>
      <c r="BA101" s="176"/>
    </row>
    <row r="102" spans="1:62" ht="15.9" customHeight="1">
      <c r="A102" s="16" t="s">
        <v>673</v>
      </c>
      <c r="B102" s="16" t="s">
        <v>734</v>
      </c>
      <c r="C102" s="16"/>
      <c r="D102" s="16" t="str">
        <f ca="1">IF(AND(OR(AC102="",AD102="")),"W"&amp;AH102,IF(AC102&gt;AD102,AA102,IF(AC102&lt;AD102,AF102,IF(AND(AC102=AD102,AB102=AE102),"W"&amp;AH102,IF(AND(AC102=AD102,OR(AB102="",AE102="")),"W"&amp;AH102,IF(AND(AC102=AD102,AB102&gt;AE102),AA102,AF102))))))</f>
        <v>Brazil</v>
      </c>
      <c r="E102" s="16" t="s">
        <v>3</v>
      </c>
      <c r="F102" s="16" t="s">
        <v>733</v>
      </c>
      <c r="G102" s="16" t="s">
        <v>1</v>
      </c>
      <c r="H102" s="16">
        <f t="shared" ca="1" si="289"/>
        <v>12</v>
      </c>
      <c r="I102" s="16"/>
      <c r="J102" s="16">
        <v>74</v>
      </c>
      <c r="K102" s="16">
        <v>46202.75</v>
      </c>
      <c r="L102" s="16" t="s">
        <v>698</v>
      </c>
      <c r="M102" s="16" t="str">
        <f t="shared" ca="1" si="290"/>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50"/>
      <c r="X102" s="24">
        <f ca="1">Horarios!C102</f>
        <v>46202.791666666664</v>
      </c>
      <c r="Y102" s="25">
        <f ca="1">Horarios!C102</f>
        <v>46202.791666666664</v>
      </c>
      <c r="Z102" s="280">
        <f t="shared" ref="Z102:Z116" si="295">AH102</f>
        <v>76</v>
      </c>
      <c r="AA102" s="88" t="str">
        <f t="shared" ca="1" si="291"/>
        <v>Brazil</v>
      </c>
      <c r="AB102" s="89"/>
      <c r="AC102" s="92">
        <v>2</v>
      </c>
      <c r="AD102" s="92">
        <v>0</v>
      </c>
      <c r="AE102" s="89"/>
      <c r="AF102" s="91" t="str">
        <f t="shared" ca="1" si="292"/>
        <v>Sweden</v>
      </c>
      <c r="AG102" s="327">
        <f t="shared" ca="1" si="293"/>
        <v>1</v>
      </c>
      <c r="AH102" s="195">
        <v>76</v>
      </c>
      <c r="AI102" s="182">
        <v>1</v>
      </c>
      <c r="AJ102" s="80">
        <v>1</v>
      </c>
      <c r="AK102" s="605" t="e" cm="1" vm="34">
        <f t="array" aca="1" ref="AK102" ca="1">Ver_flag_visit</f>
        <v>#VALUE!</v>
      </c>
      <c r="AL102" s="81" t="str">
        <f t="shared" ref="AL102:AL113" ca="1" si="296">+IF($H$113&gt;=48,INDEX($BD$58:$BD$69,MATCH(AI102,$BN$58:$BN$69,0)),BB58)</f>
        <v>Senegal</v>
      </c>
      <c r="AM102" s="588">
        <f ca="1">+IF($H$113&gt;=48,INDEX($BE$58:$BN$69,MATCH($AL102,$BD$58:$BD$69,0),MATCH(AM$5,$BE$57:$BN$57,0)),$BB58)</f>
        <v>4</v>
      </c>
      <c r="AN102" s="82">
        <f ca="1">+IF($H$113&gt;=48,INDEX($BE$58:$BN$69,MATCH($AL102,$BD$58:$BD$69,0),MATCH(AN$5,$BE$57:$BN$57,0)),$BB58)</f>
        <v>3</v>
      </c>
      <c r="AO102" s="82">
        <f t="shared" ref="AO102:AT102" ca="1" si="297">+IF($H$113&gt;=48,INDEX($BE$58:$BN$69,MATCH($AL102,$BD$58:$BD$69,0),MATCH(AO$5,$BE$57:$BN$57,0)),$BB58)</f>
        <v>1</v>
      </c>
      <c r="AP102" s="82">
        <f t="shared" ca="1" si="297"/>
        <v>1</v>
      </c>
      <c r="AQ102" s="83">
        <f t="shared" ca="1" si="297"/>
        <v>1</v>
      </c>
      <c r="AR102" s="83">
        <f t="shared" ca="1" si="297"/>
        <v>3</v>
      </c>
      <c r="AS102" s="83">
        <f t="shared" ca="1" si="297"/>
        <v>3</v>
      </c>
      <c r="AT102" s="84">
        <f t="shared" ca="1" si="297"/>
        <v>0</v>
      </c>
      <c r="AU102" s="330">
        <f t="shared" ref="AU102:AU113" ca="1" si="298">IF($H$113=144,INDEX($DL$58:$DL$69,MATCH(AI102,$DP$58:$DP$69,0)),"")</f>
        <v>2</v>
      </c>
      <c r="AV102" s="182" t="str">
        <f t="shared" ref="AV102:AV113" ca="1" si="299">INDEX($BD$58:$BD$69,MATCH(AI102,$BM$58:$BM$69,0))</f>
        <v>Senegal</v>
      </c>
      <c r="AW102" s="215">
        <v>1</v>
      </c>
      <c r="AX102" s="170"/>
      <c r="AY102" s="154"/>
      <c r="AZ102" s="155"/>
      <c r="BA102" s="176"/>
      <c r="BE102" t="s">
        <v>454</v>
      </c>
      <c r="BF102" t="s">
        <v>731</v>
      </c>
      <c r="BG102" t="s">
        <v>776</v>
      </c>
      <c r="BI102" t="s">
        <v>86</v>
      </c>
    </row>
    <row r="103" spans="1:62" ht="15.9" customHeight="1">
      <c r="A103" s="16" t="s">
        <v>676</v>
      </c>
      <c r="B103" s="16" t="s">
        <v>668</v>
      </c>
      <c r="C103" s="16"/>
      <c r="D103" s="16" t="str">
        <f t="shared" ref="D103:D116" ca="1" si="300">IF(AND(OR(AC103="",AD103="")),"W"&amp;AH103,IF(AC103&gt;AD103,AA103,IF(AC103&lt;AD103,AF103,IF(AND(AC103=AD103,AB103=AE103),"W"&amp;AH103,IF(AND(AC103=AD103,OR(AB103="",AE103="")),"W"&amp;AH103,IF(AND(AC103=AD103,AB103&gt;AE103),AA103,AF103))))))</f>
        <v>Germany</v>
      </c>
      <c r="E103" s="16" t="s">
        <v>4</v>
      </c>
      <c r="F103" s="16" t="s">
        <v>2</v>
      </c>
      <c r="G103" s="16" t="s">
        <v>2</v>
      </c>
      <c r="H103" s="16">
        <f t="shared" ca="1" si="289"/>
        <v>12</v>
      </c>
      <c r="I103" s="16"/>
      <c r="J103" s="16">
        <v>75</v>
      </c>
      <c r="K103" s="16">
        <v>46202.75</v>
      </c>
      <c r="L103" s="16" t="s">
        <v>699</v>
      </c>
      <c r="M103" s="16" t="str">
        <f t="shared" ca="1" si="290"/>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5"/>
        <v>74</v>
      </c>
      <c r="AA103" s="88" t="str">
        <f t="shared" ca="1" si="291"/>
        <v>Germany</v>
      </c>
      <c r="AB103" s="89"/>
      <c r="AC103" s="92">
        <v>2</v>
      </c>
      <c r="AD103" s="92">
        <v>0</v>
      </c>
      <c r="AE103" s="89"/>
      <c r="AF103" s="91" t="str">
        <f t="shared" ca="1" si="292"/>
        <v>Scotland</v>
      </c>
      <c r="AG103" s="327">
        <f t="shared" ca="1" si="293"/>
        <v>1</v>
      </c>
      <c r="AH103" s="195">
        <v>74</v>
      </c>
      <c r="AI103" s="182">
        <v>2</v>
      </c>
      <c r="AJ103" s="42">
        <v>2</v>
      </c>
      <c r="AK103" s="602" t="e" cm="1" vm="3">
        <f t="array" aca="1" ref="AK103" ca="1">Ver_flag_visit</f>
        <v>#VALUE!</v>
      </c>
      <c r="AL103" s="85" t="str">
        <f t="shared" ca="1" si="296"/>
        <v>South Korea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8"/>
        <v>2</v>
      </c>
      <c r="AV103" s="182" t="str">
        <f t="shared" ca="1" si="299"/>
        <v>South Korea</v>
      </c>
      <c r="AW103" s="215">
        <v>2</v>
      </c>
      <c r="AX103" s="170"/>
      <c r="AY103" s="276"/>
      <c r="AZ103" s="279" t="str">
        <f t="shared" ref="AZ103:AZ110" ca="1" si="303">+IF(OR($H$113&gt;=48,$AJ$99=144),BF117&amp;" - "&amp;BG117,"")</f>
        <v>1A - 3E</v>
      </c>
      <c r="BA103" s="176"/>
      <c r="BF103" t="str">
        <f t="shared" ref="BF103:BF110" ca="1" si="304">IFERROR(INDEX($BC$6:$BC$53,MATCH(AL102,$BD$6:$BD$53,0)),"")</f>
        <v>I</v>
      </c>
      <c r="BG103">
        <f t="shared" ref="BG103:BG110" ca="1" si="305">COUNTIF($BF$103:$BF$110,"&lt;="&amp;BF103)</f>
        <v>6</v>
      </c>
      <c r="BI103">
        <v>1</v>
      </c>
      <c r="BJ103" t="str">
        <f t="shared" ref="BJ103:BJ110" ca="1" si="306">IFERROR(INDEX($BF$103:$BF$110,MATCH(BI103,$BG$103:$BG$110,0)),"Grupo")</f>
        <v>A</v>
      </c>
    </row>
    <row r="104" spans="1:62" ht="15.9" customHeight="1">
      <c r="A104" s="16" t="s">
        <v>663</v>
      </c>
      <c r="B104" s="16" t="s">
        <v>677</v>
      </c>
      <c r="C104" s="16"/>
      <c r="D104" s="16" t="str">
        <f t="shared" ca="1" si="300"/>
        <v>Netherlands</v>
      </c>
      <c r="E104" s="16" t="s">
        <v>2</v>
      </c>
      <c r="F104" s="16" t="s">
        <v>4</v>
      </c>
      <c r="G104" s="16" t="s">
        <v>74</v>
      </c>
      <c r="H104" s="16">
        <f t="shared" ca="1" si="289"/>
        <v>12</v>
      </c>
      <c r="I104" s="16"/>
      <c r="J104" s="16">
        <v>76</v>
      </c>
      <c r="K104" s="16">
        <v>46202.75</v>
      </c>
      <c r="L104" s="16" t="s">
        <v>700</v>
      </c>
      <c r="M104" s="16" t="str">
        <f t="shared" ca="1" si="290"/>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5"/>
        <v>75</v>
      </c>
      <c r="AA104" s="88" t="str">
        <f t="shared" ca="1" si="291"/>
        <v>Netherlands</v>
      </c>
      <c r="AB104" s="89"/>
      <c r="AC104" s="92">
        <v>2</v>
      </c>
      <c r="AD104" s="92">
        <v>1</v>
      </c>
      <c r="AE104" s="89"/>
      <c r="AF104" s="91" t="str">
        <f t="shared" ca="1" si="292"/>
        <v>Morocco</v>
      </c>
      <c r="AG104" s="327">
        <f t="shared" ca="1" si="293"/>
        <v>1</v>
      </c>
      <c r="AH104" s="195">
        <v>75</v>
      </c>
      <c r="AI104" s="182">
        <v>3</v>
      </c>
      <c r="AJ104" s="42">
        <v>3</v>
      </c>
      <c r="AK104" s="602" t="e" cm="1" vm="5">
        <f t="array" aca="1" ref="AK104" ca="1">Ver_flag_visit</f>
        <v>#VALUE!</v>
      </c>
      <c r="AL104" s="85" t="str">
        <f t="shared" ca="1" si="296"/>
        <v>Canada</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2</v>
      </c>
      <c r="AS104" s="86">
        <f t="shared" ca="1" si="307"/>
        <v>2</v>
      </c>
      <c r="AT104" s="87">
        <f t="shared" ca="1" si="307"/>
        <v>0</v>
      </c>
      <c r="AU104" s="330">
        <f t="shared" ca="1" si="298"/>
        <v>2</v>
      </c>
      <c r="AV104" s="182" t="str">
        <f t="shared" ca="1" si="299"/>
        <v>Canada</v>
      </c>
      <c r="AW104" s="215">
        <v>3</v>
      </c>
      <c r="AX104" s="170"/>
      <c r="AY104" s="276"/>
      <c r="AZ104" s="279" t="str">
        <f t="shared" ca="1" si="303"/>
        <v>1B - 3J</v>
      </c>
      <c r="BA104" s="176"/>
      <c r="BF104" t="str">
        <f t="shared" ca="1" si="304"/>
        <v>A</v>
      </c>
      <c r="BG104">
        <f t="shared" ca="1" si="305"/>
        <v>1</v>
      </c>
      <c r="BI104">
        <v>2</v>
      </c>
      <c r="BJ104" t="str">
        <f t="shared" ca="1" si="306"/>
        <v>B</v>
      </c>
    </row>
    <row r="105" spans="1:62" ht="15.9" customHeight="1">
      <c r="A105" s="16" t="s">
        <v>685</v>
      </c>
      <c r="B105" s="16" t="s">
        <v>735</v>
      </c>
      <c r="C105" s="16"/>
      <c r="D105" s="16" t="str">
        <f t="shared" ca="1" si="300"/>
        <v>Norway</v>
      </c>
      <c r="E105" s="16" t="s">
        <v>448</v>
      </c>
      <c r="F105" s="16" t="s">
        <v>733</v>
      </c>
      <c r="G105" s="16" t="s">
        <v>3</v>
      </c>
      <c r="H105" s="16">
        <f t="shared" ca="1" si="289"/>
        <v>12</v>
      </c>
      <c r="I105" s="16"/>
      <c r="J105" s="16">
        <v>77</v>
      </c>
      <c r="K105" s="16">
        <v>46203.75</v>
      </c>
      <c r="L105" s="16" t="s">
        <v>701</v>
      </c>
      <c r="M105" s="16" t="str">
        <f t="shared" ca="1" si="290"/>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0"/>
      <c r="X105" s="24">
        <f ca="1">Horarios!C105</f>
        <v>46203.791666666664</v>
      </c>
      <c r="Y105" s="25">
        <f ca="1">Horarios!C105</f>
        <v>46203.791666666664</v>
      </c>
      <c r="Z105" s="280">
        <f t="shared" si="295"/>
        <v>78</v>
      </c>
      <c r="AA105" s="88" t="str">
        <f t="shared" ca="1" si="291"/>
        <v>Ivory Coast</v>
      </c>
      <c r="AB105" s="89">
        <v>4</v>
      </c>
      <c r="AC105" s="92">
        <v>1</v>
      </c>
      <c r="AD105" s="92">
        <v>1</v>
      </c>
      <c r="AE105" s="89">
        <v>5</v>
      </c>
      <c r="AF105" s="91" t="str">
        <f t="shared" ca="1" si="292"/>
        <v>Norway</v>
      </c>
      <c r="AG105" s="327">
        <f t="shared" ca="1" si="293"/>
        <v>1</v>
      </c>
      <c r="AH105" s="195">
        <v>78</v>
      </c>
      <c r="AI105" s="182">
        <v>4</v>
      </c>
      <c r="AJ105" s="42">
        <v>4</v>
      </c>
      <c r="AK105" s="602" t="e" cm="1" vm="22">
        <f t="array" aca="1" ref="AK105" ca="1">Ver_flag_visit</f>
        <v>#VALUE!</v>
      </c>
      <c r="AL105" s="85" t="str">
        <f t="shared" ca="1" si="296"/>
        <v>Japan</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2</v>
      </c>
      <c r="AT105" s="87">
        <f t="shared" ca="1" si="308"/>
        <v>0</v>
      </c>
      <c r="AU105" s="330">
        <f t="shared" ca="1" si="298"/>
        <v>2</v>
      </c>
      <c r="AV105" s="182" t="str">
        <f t="shared" ca="1" si="299"/>
        <v>Japan</v>
      </c>
      <c r="AW105" s="215">
        <v>4</v>
      </c>
      <c r="AX105" s="170"/>
      <c r="AY105" s="276"/>
      <c r="AZ105" s="279" t="str">
        <f t="shared" ca="1" si="303"/>
        <v>1D - 3B</v>
      </c>
      <c r="BA105" s="176"/>
      <c r="BF105" t="str">
        <f t="shared" ca="1" si="304"/>
        <v>B</v>
      </c>
      <c r="BG105">
        <f t="shared" ca="1" si="305"/>
        <v>2</v>
      </c>
      <c r="BI105">
        <v>3</v>
      </c>
      <c r="BJ105" t="str">
        <f t="shared" ca="1" si="306"/>
        <v>C</v>
      </c>
    </row>
    <row r="106" spans="1:62" ht="15.9" customHeight="1">
      <c r="A106" s="16" t="s">
        <v>674</v>
      </c>
      <c r="B106" s="16" t="s">
        <v>686</v>
      </c>
      <c r="C106" s="16"/>
      <c r="D106" s="16" t="str">
        <f t="shared" ca="1" si="300"/>
        <v>France</v>
      </c>
      <c r="E106" s="16" t="s">
        <v>3</v>
      </c>
      <c r="F106" s="16" t="s">
        <v>448</v>
      </c>
      <c r="G106" s="16" t="s">
        <v>4</v>
      </c>
      <c r="H106" s="16">
        <f t="shared" ca="1" si="289"/>
        <v>12</v>
      </c>
      <c r="I106" s="16"/>
      <c r="J106" s="16">
        <v>78</v>
      </c>
      <c r="K106" s="16">
        <v>46203.75</v>
      </c>
      <c r="L106" s="16" t="s">
        <v>702</v>
      </c>
      <c r="M106" s="16" t="str">
        <f t="shared" ca="1" si="290"/>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5"/>
        <v>77</v>
      </c>
      <c r="AA106" s="88" t="str">
        <f t="shared" ca="1" si="291"/>
        <v>France</v>
      </c>
      <c r="AB106" s="89"/>
      <c r="AC106" s="92">
        <v>2</v>
      </c>
      <c r="AD106" s="92">
        <v>0</v>
      </c>
      <c r="AE106" s="89"/>
      <c r="AF106" s="91" t="str">
        <f t="shared" ca="1" si="292"/>
        <v>Japan</v>
      </c>
      <c r="AG106" s="327">
        <f t="shared" ca="1" si="293"/>
        <v>1</v>
      </c>
      <c r="AH106" s="195">
        <v>77</v>
      </c>
      <c r="AI106" s="182">
        <v>5</v>
      </c>
      <c r="AJ106" s="42">
        <v>5</v>
      </c>
      <c r="AK106" s="602" t="e" cm="1" vm="20">
        <f t="array" aca="1" ref="AK106" ca="1">Ver_flag_visit</f>
        <v>#VALUE!</v>
      </c>
      <c r="AL106" s="85" t="str">
        <f t="shared" ca="1" si="296"/>
        <v>Ecuador</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1</v>
      </c>
      <c r="AS106" s="86">
        <f t="shared" ca="1" si="309"/>
        <v>1</v>
      </c>
      <c r="AT106" s="87">
        <f t="shared" ca="1" si="309"/>
        <v>0</v>
      </c>
      <c r="AU106" s="330">
        <f t="shared" ca="1" si="298"/>
        <v>1</v>
      </c>
      <c r="AV106" s="182" t="str">
        <f t="shared" ca="1" si="299"/>
        <v>Ecuador</v>
      </c>
      <c r="AW106" s="215"/>
      <c r="AX106" s="170"/>
      <c r="AY106" s="276"/>
      <c r="AZ106" s="279" t="str">
        <f t="shared" ca="1" si="303"/>
        <v>1E - 3C</v>
      </c>
      <c r="BA106" s="176"/>
      <c r="BF106" t="str">
        <f t="shared" ca="1" si="304"/>
        <v>F</v>
      </c>
      <c r="BG106">
        <f t="shared" ca="1" si="305"/>
        <v>5</v>
      </c>
      <c r="BI106">
        <v>4</v>
      </c>
      <c r="BJ106" t="str">
        <f t="shared" ca="1" si="306"/>
        <v>E</v>
      </c>
    </row>
    <row r="107" spans="1:62" ht="15.9" customHeight="1">
      <c r="A107" s="16" t="s">
        <v>657</v>
      </c>
      <c r="B107" s="16" t="s">
        <v>736</v>
      </c>
      <c r="C107" s="16"/>
      <c r="D107" s="16" t="str">
        <f t="shared" ca="1" si="300"/>
        <v>Mexico</v>
      </c>
      <c r="E107" s="16" t="s">
        <v>0</v>
      </c>
      <c r="F107" s="16" t="s">
        <v>733</v>
      </c>
      <c r="G107" s="16" t="s">
        <v>6</v>
      </c>
      <c r="H107" s="16">
        <f t="shared" ca="1" si="289"/>
        <v>12</v>
      </c>
      <c r="I107" s="16"/>
      <c r="J107" s="16">
        <v>79</v>
      </c>
      <c r="K107" s="16">
        <v>46203.75</v>
      </c>
      <c r="L107" s="16" t="s">
        <v>703</v>
      </c>
      <c r="M107" s="16" t="str">
        <f t="shared" ca="1" si="290"/>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50"/>
      <c r="X107" s="24">
        <f ca="1">Horarios!C107</f>
        <v>46204.125</v>
      </c>
      <c r="Y107" s="25">
        <f ca="1">Horarios!C107</f>
        <v>46204.125</v>
      </c>
      <c r="Z107" s="280">
        <f t="shared" si="295"/>
        <v>79</v>
      </c>
      <c r="AA107" s="88" t="str">
        <f t="shared" ca="1" si="291"/>
        <v>Mexico</v>
      </c>
      <c r="AB107" s="89">
        <v>5</v>
      </c>
      <c r="AC107" s="92">
        <v>0</v>
      </c>
      <c r="AD107" s="92">
        <v>0</v>
      </c>
      <c r="AE107" s="89">
        <v>4</v>
      </c>
      <c r="AF107" s="91" t="str">
        <f t="shared" ca="1" si="292"/>
        <v>Ecuador</v>
      </c>
      <c r="AG107" s="327">
        <f t="shared" ca="1" si="293"/>
        <v>1</v>
      </c>
      <c r="AH107" s="195">
        <v>79</v>
      </c>
      <c r="AI107" s="182">
        <v>6</v>
      </c>
      <c r="AJ107" s="42">
        <v>6</v>
      </c>
      <c r="AK107" s="602" t="e" cm="1" vm="38">
        <f t="array" aca="1" ref="AK107" ca="1">Ver_flag_visit</f>
        <v>#VALUE!</v>
      </c>
      <c r="AL107" s="85" t="str">
        <f t="shared" ca="1" si="296"/>
        <v>Algeria</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2</v>
      </c>
      <c r="AS107" s="86">
        <f t="shared" ca="1" si="310"/>
        <v>3</v>
      </c>
      <c r="AT107" s="87">
        <f t="shared" ca="1" si="310"/>
        <v>-1</v>
      </c>
      <c r="AU107" s="330">
        <f t="shared" ca="1" si="298"/>
        <v>1</v>
      </c>
      <c r="AV107" s="182" t="str">
        <f ca="1">INDEX($BD$58:$BD$69,MATCH(AI107,$BM$58:$BM$69,0))</f>
        <v>Algeria</v>
      </c>
      <c r="AW107" s="215"/>
      <c r="AX107" s="170"/>
      <c r="AY107" s="276"/>
      <c r="AZ107" s="279" t="str">
        <f t="shared" ca="1" si="303"/>
        <v>1G - 3A</v>
      </c>
      <c r="BA107" s="176"/>
      <c r="BF107" t="str">
        <f t="shared" ca="1" si="304"/>
        <v>E</v>
      </c>
      <c r="BG107">
        <f t="shared" ca="1" si="305"/>
        <v>4</v>
      </c>
      <c r="BI107">
        <v>5</v>
      </c>
      <c r="BJ107" t="str">
        <f t="shared" ca="1" si="306"/>
        <v>F</v>
      </c>
    </row>
    <row r="108" spans="1:62" ht="15.9" customHeight="1">
      <c r="A108" s="16" t="s">
        <v>694</v>
      </c>
      <c r="B108" s="16" t="s">
        <v>737</v>
      </c>
      <c r="C108" s="16"/>
      <c r="D108" s="16" t="str">
        <f t="shared" ca="1" si="300"/>
        <v>England</v>
      </c>
      <c r="E108" s="16" t="s">
        <v>247</v>
      </c>
      <c r="F108" s="16" t="s">
        <v>733</v>
      </c>
      <c r="G108" s="16" t="s">
        <v>447</v>
      </c>
      <c r="H108" s="16">
        <f t="shared" ca="1" si="289"/>
        <v>12</v>
      </c>
      <c r="I108" s="16"/>
      <c r="J108" s="16">
        <v>80</v>
      </c>
      <c r="K108" s="16">
        <v>46204.75</v>
      </c>
      <c r="L108" s="16" t="s">
        <v>704</v>
      </c>
      <c r="M108" s="16" t="str">
        <f t="shared" ca="1" si="290"/>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0"/>
      <c r="X108" s="24">
        <f ca="1">Horarios!C108</f>
        <v>46204.75</v>
      </c>
      <c r="Y108" s="25">
        <f ca="1">Horarios!C108</f>
        <v>46204.75</v>
      </c>
      <c r="Z108" s="280">
        <f t="shared" si="295"/>
        <v>80</v>
      </c>
      <c r="AA108" s="88" t="str">
        <f t="shared" ca="1" si="291"/>
        <v>England</v>
      </c>
      <c r="AB108" s="89"/>
      <c r="AC108" s="92">
        <v>2</v>
      </c>
      <c r="AD108" s="92">
        <v>1</v>
      </c>
      <c r="AE108" s="89"/>
      <c r="AF108" s="91" t="str">
        <f t="shared" ca="1" si="292"/>
        <v>Senegal</v>
      </c>
      <c r="AG108" s="327">
        <f t="shared" ca="1" si="293"/>
        <v>1</v>
      </c>
      <c r="AH108" s="195">
        <v>80</v>
      </c>
      <c r="AI108" s="182">
        <v>7</v>
      </c>
      <c r="AJ108" s="42">
        <v>7</v>
      </c>
      <c r="AK108" s="602" t="e" cm="1" vm="12">
        <f t="array" aca="1" ref="AK108" ca="1">Ver_flag_visit</f>
        <v>#VALUE!</v>
      </c>
      <c r="AL108" s="85" t="str">
        <f t="shared" ca="1" si="296"/>
        <v>Scotland</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3</v>
      </c>
      <c r="AT108" s="87">
        <f t="shared" ca="1" si="311"/>
        <v>-1</v>
      </c>
      <c r="AU108" s="330">
        <f t="shared" ca="1" si="298"/>
        <v>1</v>
      </c>
      <c r="AV108" s="182" t="str">
        <f t="shared" ca="1" si="299"/>
        <v>Scotland</v>
      </c>
      <c r="AW108" s="215"/>
      <c r="AX108" s="170"/>
      <c r="AY108" s="276"/>
      <c r="AZ108" s="279" t="str">
        <f t="shared" ca="1" si="303"/>
        <v>1I - 3F</v>
      </c>
      <c r="BA108" s="176"/>
      <c r="BF108" t="str">
        <f t="shared" ca="1" si="304"/>
        <v>J</v>
      </c>
      <c r="BG108">
        <f t="shared" ca="1" si="305"/>
        <v>7</v>
      </c>
      <c r="BI108">
        <v>6</v>
      </c>
      <c r="BJ108" t="str">
        <f t="shared" ca="1" si="306"/>
        <v>I</v>
      </c>
    </row>
    <row r="109" spans="1:62" ht="15.9" customHeight="1">
      <c r="A109" s="16" t="s">
        <v>670</v>
      </c>
      <c r="B109" s="16" t="s">
        <v>738</v>
      </c>
      <c r="C109" s="16"/>
      <c r="D109" s="16" t="str">
        <f t="shared" ca="1" si="300"/>
        <v>Belgium</v>
      </c>
      <c r="E109" s="16" t="s">
        <v>74</v>
      </c>
      <c r="F109" s="16" t="s">
        <v>733</v>
      </c>
      <c r="G109" s="16" t="s">
        <v>448</v>
      </c>
      <c r="H109" s="16">
        <f t="shared" ca="1" si="289"/>
        <v>12</v>
      </c>
      <c r="I109" s="16"/>
      <c r="J109" s="16">
        <v>81</v>
      </c>
      <c r="K109" s="16">
        <v>46204.75</v>
      </c>
      <c r="L109" s="16" t="s">
        <v>705</v>
      </c>
      <c r="M109" s="16" t="str">
        <f t="shared" ca="1" si="290"/>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Canada</v>
      </c>
      <c r="O109" s="16"/>
      <c r="P109" s="16"/>
      <c r="Q109" s="16"/>
      <c r="R109" s="16"/>
      <c r="S109" s="16"/>
      <c r="T109" s="16"/>
      <c r="U109" s="16"/>
      <c r="V109" s="17"/>
      <c r="W109" s="650"/>
      <c r="X109" s="24">
        <f ca="1">Horarios!C109</f>
        <v>46204.916666666664</v>
      </c>
      <c r="Y109" s="25">
        <f ca="1">Horarios!C109</f>
        <v>46204.916666666664</v>
      </c>
      <c r="Z109" s="280">
        <f t="shared" si="295"/>
        <v>82</v>
      </c>
      <c r="AA109" s="88" t="str">
        <f t="shared" ca="1" si="291"/>
        <v>Belgium</v>
      </c>
      <c r="AB109" s="89"/>
      <c r="AC109" s="92">
        <v>2</v>
      </c>
      <c r="AD109" s="92">
        <v>1</v>
      </c>
      <c r="AE109" s="89"/>
      <c r="AF109" s="91" t="str">
        <f t="shared" ca="1" si="292"/>
        <v>South Korea</v>
      </c>
      <c r="AG109" s="327">
        <f t="shared" ca="1" si="293"/>
        <v>1</v>
      </c>
      <c r="AH109" s="195">
        <v>82</v>
      </c>
      <c r="AI109" s="182">
        <v>8</v>
      </c>
      <c r="AJ109" s="42">
        <v>8</v>
      </c>
      <c r="AK109" s="602" t="e" cm="1" vm="47">
        <f t="array" aca="1" ref="AK109" ca="1">Ver_flag_visit</f>
        <v>#VALUE!</v>
      </c>
      <c r="AL109" s="85" t="str">
        <f t="shared" ca="1" si="296"/>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1</v>
      </c>
      <c r="AS109" s="86">
        <f t="shared" ca="1" si="312"/>
        <v>3</v>
      </c>
      <c r="AT109" s="87">
        <f t="shared" ca="1" si="312"/>
        <v>-2</v>
      </c>
      <c r="AU109" s="330">
        <f t="shared" ca="1" si="298"/>
        <v>2</v>
      </c>
      <c r="AV109" s="182" t="str">
        <f t="shared" ca="1" si="299"/>
        <v>Ghana</v>
      </c>
      <c r="AW109" s="215">
        <v>8</v>
      </c>
      <c r="AX109" s="170"/>
      <c r="AY109" s="276"/>
      <c r="AZ109" s="279" t="str">
        <f t="shared" ca="1" si="303"/>
        <v>1K - 3L</v>
      </c>
      <c r="BA109" s="176"/>
      <c r="BF109" t="str">
        <f t="shared" ca="1" si="304"/>
        <v>C</v>
      </c>
      <c r="BG109">
        <f t="shared" ca="1" si="305"/>
        <v>3</v>
      </c>
      <c r="BI109">
        <v>7</v>
      </c>
      <c r="BJ109" t="str">
        <f t="shared" ca="1" si="306"/>
        <v>J</v>
      </c>
    </row>
    <row r="110" spans="1:62" ht="15.9" customHeight="1">
      <c r="A110" s="16" t="s">
        <v>679</v>
      </c>
      <c r="B110" s="16" t="s">
        <v>739</v>
      </c>
      <c r="C110" s="16"/>
      <c r="D110" s="16" t="str">
        <f t="shared" ca="1" si="300"/>
        <v>Turkey</v>
      </c>
      <c r="E110" s="16" t="s">
        <v>6</v>
      </c>
      <c r="F110" s="16" t="s">
        <v>733</v>
      </c>
      <c r="G110" s="16" t="s">
        <v>5</v>
      </c>
      <c r="H110" s="16">
        <f t="shared" ca="1" si="289"/>
        <v>12</v>
      </c>
      <c r="I110" s="16"/>
      <c r="J110" s="16">
        <v>82</v>
      </c>
      <c r="K110" s="16">
        <v>46204.75</v>
      </c>
      <c r="L110" s="16" t="s">
        <v>706</v>
      </c>
      <c r="M110" s="16" t="str">
        <f t="shared" ca="1" si="290"/>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0"/>
      <c r="X110" s="24">
        <f ca="1">Horarios!C110</f>
        <v>46205.083333333336</v>
      </c>
      <c r="Y110" s="25">
        <f ca="1">Horarios!C110</f>
        <v>46205.083333333336</v>
      </c>
      <c r="Z110" s="280">
        <f t="shared" si="295"/>
        <v>81</v>
      </c>
      <c r="AA110" s="88" t="str">
        <f t="shared" ca="1" si="291"/>
        <v>Turkey</v>
      </c>
      <c r="AB110" s="89"/>
      <c r="AC110" s="92">
        <v>1</v>
      </c>
      <c r="AD110" s="92">
        <v>0</v>
      </c>
      <c r="AE110" s="89"/>
      <c r="AF110" s="91" t="str">
        <f t="shared" ca="1" si="292"/>
        <v>Canada</v>
      </c>
      <c r="AG110" s="327">
        <f t="shared" ca="1" si="293"/>
        <v>1</v>
      </c>
      <c r="AH110" s="195">
        <v>81</v>
      </c>
      <c r="AI110" s="182">
        <v>9</v>
      </c>
      <c r="AJ110" s="42">
        <v>9</v>
      </c>
      <c r="AK110" s="602" t="str" cm="1">
        <f t="array" aca="1" ref="AK110" ca="1">Ver_flag_visit</f>
        <v/>
      </c>
      <c r="AL110" s="85" t="str">
        <f t="shared" ca="1" si="296"/>
        <v>Iran</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3</v>
      </c>
      <c r="AT110" s="87">
        <f t="shared" ca="1" si="313"/>
        <v>-2</v>
      </c>
      <c r="AU110" s="330">
        <f t="shared" ca="1" si="298"/>
        <v>2</v>
      </c>
      <c r="AV110" s="182" t="str">
        <f t="shared" ca="1" si="299"/>
        <v>Iran</v>
      </c>
      <c r="AW110" s="215">
        <v>9</v>
      </c>
      <c r="AX110" s="170"/>
      <c r="AY110" s="276"/>
      <c r="AZ110" s="279" t="str">
        <f t="shared" ca="1" si="303"/>
        <v>1L - 3I</v>
      </c>
      <c r="BA110" s="176"/>
      <c r="BF110" t="str">
        <f t="shared" ca="1" si="304"/>
        <v>L</v>
      </c>
      <c r="BG110">
        <f t="shared" ca="1" si="305"/>
        <v>8</v>
      </c>
      <c r="BI110">
        <v>8</v>
      </c>
      <c r="BJ110" t="str">
        <f t="shared" ca="1" si="306"/>
        <v>L</v>
      </c>
    </row>
    <row r="111" spans="1:62" ht="15.9" customHeight="1">
      <c r="A111" s="16" t="s">
        <v>692</v>
      </c>
      <c r="B111" s="16" t="s">
        <v>695</v>
      </c>
      <c r="C111" s="16"/>
      <c r="D111" s="16" t="str">
        <f t="shared" ca="1" si="300"/>
        <v>Spain</v>
      </c>
      <c r="E111" s="16" t="s">
        <v>449</v>
      </c>
      <c r="F111" s="16" t="s">
        <v>247</v>
      </c>
      <c r="G111" s="16" t="s">
        <v>449</v>
      </c>
      <c r="H111" s="16">
        <f t="shared" ca="1" si="289"/>
        <v>12</v>
      </c>
      <c r="I111" s="16"/>
      <c r="J111" s="16">
        <v>83</v>
      </c>
      <c r="K111" s="16">
        <v>46205.75</v>
      </c>
      <c r="L111" s="16" t="s">
        <v>707</v>
      </c>
      <c r="M111" s="16" t="str">
        <f t="shared" ca="1" si="290"/>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5"/>
        <v>84</v>
      </c>
      <c r="AA111" s="88" t="str">
        <f t="shared" ca="1" si="291"/>
        <v>Spain</v>
      </c>
      <c r="AB111" s="89"/>
      <c r="AC111" s="92">
        <v>2</v>
      </c>
      <c r="AD111" s="92">
        <v>0</v>
      </c>
      <c r="AE111" s="89"/>
      <c r="AF111" s="91" t="str">
        <f t="shared" ca="1" si="292"/>
        <v>Austria</v>
      </c>
      <c r="AG111" s="327">
        <f t="shared" ca="1" si="293"/>
        <v>1</v>
      </c>
      <c r="AH111" s="195">
        <v>84</v>
      </c>
      <c r="AI111" s="182">
        <v>10</v>
      </c>
      <c r="AJ111" s="42">
        <v>10</v>
      </c>
      <c r="AK111" s="602" t="e" cm="1" vm="42">
        <f t="array" aca="1" ref="AK111" ca="1">Ver_flag_visit</f>
        <v>#VALUE!</v>
      </c>
      <c r="AL111" s="85" t="str">
        <f t="shared" ca="1" si="296"/>
        <v>DR Congo</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1</v>
      </c>
      <c r="AS111" s="86">
        <f t="shared" ca="1" si="314"/>
        <v>5</v>
      </c>
      <c r="AT111" s="87">
        <f t="shared" ca="1" si="314"/>
        <v>-4</v>
      </c>
      <c r="AU111" s="330">
        <f t="shared" ca="1" si="298"/>
        <v>1</v>
      </c>
      <c r="AV111" s="182" t="str">
        <f t="shared" ca="1" si="299"/>
        <v>DR Congo</v>
      </c>
      <c r="AW111" s="215"/>
      <c r="AX111" s="170"/>
      <c r="AY111" s="275"/>
      <c r="AZ111" s="275"/>
      <c r="BA111" s="176"/>
      <c r="BI111" t="s">
        <v>87</v>
      </c>
    </row>
    <row r="112" spans="1:62" ht="15.9" customHeight="1">
      <c r="A112" s="16" t="s">
        <v>682</v>
      </c>
      <c r="B112" s="16" t="s">
        <v>689</v>
      </c>
      <c r="C112" s="16"/>
      <c r="D112" s="16" t="str">
        <f t="shared" ca="1" si="300"/>
        <v>Croatia</v>
      </c>
      <c r="E112" s="16" t="s">
        <v>447</v>
      </c>
      <c r="F112" s="16" t="s">
        <v>5</v>
      </c>
      <c r="G112" s="16" t="s">
        <v>247</v>
      </c>
      <c r="H112" s="16">
        <f t="shared" ca="1" si="289"/>
        <v>12</v>
      </c>
      <c r="I112" s="16"/>
      <c r="J112" s="16">
        <v>84</v>
      </c>
      <c r="K112" s="16">
        <v>46205.75</v>
      </c>
      <c r="L112" s="16" t="s">
        <v>708</v>
      </c>
      <c r="M112" s="16" t="str">
        <f t="shared" ca="1" si="290"/>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5"/>
        <v>83</v>
      </c>
      <c r="AA112" s="88" t="str">
        <f t="shared" ca="1" si="291"/>
        <v>Colombia</v>
      </c>
      <c r="AB112" s="89">
        <v>4</v>
      </c>
      <c r="AC112" s="92">
        <v>1</v>
      </c>
      <c r="AD112" s="92">
        <v>1</v>
      </c>
      <c r="AE112" s="89">
        <v>5</v>
      </c>
      <c r="AF112" s="91" t="str">
        <f t="shared" ca="1" si="292"/>
        <v>Croatia</v>
      </c>
      <c r="AG112" s="327">
        <f t="shared" ca="1" si="293"/>
        <v>1</v>
      </c>
      <c r="AH112" s="195">
        <v>83</v>
      </c>
      <c r="AI112" s="182">
        <v>11</v>
      </c>
      <c r="AJ112" s="42">
        <v>11</v>
      </c>
      <c r="AK112" s="602" t="e" cm="1" vm="14">
        <f t="array" aca="1" ref="AK112" ca="1">Ver_flag_visit</f>
        <v>#VALUE!</v>
      </c>
      <c r="AL112" s="85" t="str">
        <f t="shared" ca="1" si="296"/>
        <v>Paraguay</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4</v>
      </c>
      <c r="AT112" s="87">
        <f t="shared" ca="1" si="315"/>
        <v>-3</v>
      </c>
      <c r="AU112" s="330">
        <f t="shared" ca="1" si="298"/>
        <v>1</v>
      </c>
      <c r="AV112" s="182" t="str">
        <f t="shared" ca="1" si="299"/>
        <v>Paraguay</v>
      </c>
      <c r="AW112" s="215"/>
      <c r="AX112" s="170"/>
      <c r="AY112" s="275"/>
      <c r="AZ112" s="275"/>
      <c r="BA112" s="176"/>
      <c r="BI112" t="str">
        <f ca="1">IFERROR(CONCATENATE(BJ103,BJ104,BJ105,BJ106,BJ107,BJ108,BJ109,BJ110),"¿A/B/C/D/E/F/G/H/I/J/K/L?")</f>
        <v>ABCEFIJL</v>
      </c>
    </row>
    <row r="113" spans="1:59" ht="15.9" customHeight="1" thickBot="1">
      <c r="A113" s="16" t="s">
        <v>660</v>
      </c>
      <c r="B113" s="16" t="s">
        <v>740</v>
      </c>
      <c r="C113" s="16"/>
      <c r="D113" s="16" t="str">
        <f t="shared" ca="1" si="300"/>
        <v>Switzerland</v>
      </c>
      <c r="E113" s="16" t="s">
        <v>1</v>
      </c>
      <c r="F113" s="16" t="s">
        <v>733</v>
      </c>
      <c r="G113" s="16" t="s">
        <v>733</v>
      </c>
      <c r="H113" s="16">
        <f ca="1">+IF($AJ$99&lt;&gt;144,SUM(H101:H112),$AJ$99)</f>
        <v>144</v>
      </c>
      <c r="I113" s="16"/>
      <c r="J113" s="16">
        <v>85</v>
      </c>
      <c r="K113" s="16">
        <v>46205.75</v>
      </c>
      <c r="L113" s="16" t="s">
        <v>709</v>
      </c>
      <c r="M113" s="16" t="str">
        <f t="shared" ca="1" si="290"/>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50"/>
      <c r="X113" s="24">
        <f ca="1">Horarios!C113</f>
        <v>46206.208333333336</v>
      </c>
      <c r="Y113" s="25">
        <f ca="1">Horarios!C113</f>
        <v>46206.208333333336</v>
      </c>
      <c r="Z113" s="280">
        <f t="shared" si="295"/>
        <v>85</v>
      </c>
      <c r="AA113" s="88" t="str">
        <f t="shared" ca="1" si="291"/>
        <v>Switzerland</v>
      </c>
      <c r="AB113" s="89"/>
      <c r="AC113" s="92">
        <v>1</v>
      </c>
      <c r="AD113" s="92">
        <v>0</v>
      </c>
      <c r="AE113" s="90"/>
      <c r="AF113" s="91" t="str">
        <f t="shared" ca="1" si="292"/>
        <v>Algeria</v>
      </c>
      <c r="AG113" s="327">
        <f t="shared" ca="1" si="293"/>
        <v>1</v>
      </c>
      <c r="AH113" s="195">
        <v>85</v>
      </c>
      <c r="AI113" s="182">
        <v>12</v>
      </c>
      <c r="AJ113" s="44">
        <v>12</v>
      </c>
      <c r="AK113" s="604" t="e" cm="1" vm="31">
        <f t="array" aca="1" ref="AK113" ca="1">Ver_flag_visit</f>
        <v>#VALUE!</v>
      </c>
      <c r="AL113" s="45" t="str">
        <f t="shared" ca="1" si="296"/>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8"/>
        <v>1</v>
      </c>
      <c r="AV113" s="182" t="str">
        <f t="shared" ca="1" si="299"/>
        <v>Saudi Arabia</v>
      </c>
      <c r="AW113" s="215"/>
      <c r="AX113" s="170"/>
      <c r="AY113" s="154"/>
      <c r="AZ113" s="155"/>
      <c r="BA113" s="176"/>
    </row>
    <row r="114" spans="1:59" ht="15.9" customHeight="1">
      <c r="A114" s="16" t="s">
        <v>688</v>
      </c>
      <c r="B114" s="16" t="s">
        <v>683</v>
      </c>
      <c r="C114" s="16"/>
      <c r="D114" s="16" t="str">
        <f t="shared" ca="1" si="300"/>
        <v>United States</v>
      </c>
      <c r="E114" s="16" t="s">
        <v>5</v>
      </c>
      <c r="F114" s="16" t="s">
        <v>447</v>
      </c>
      <c r="G114" s="16"/>
      <c r="H114" s="16"/>
      <c r="I114" s="16"/>
      <c r="J114" s="16">
        <v>86</v>
      </c>
      <c r="K114" s="16">
        <v>46206.75</v>
      </c>
      <c r="L114" s="16" t="s">
        <v>710</v>
      </c>
      <c r="M114" s="16" t="str">
        <f t="shared" ca="1" si="290"/>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5"/>
        <v>88</v>
      </c>
      <c r="AA114" s="88" t="str">
        <f t="shared" ca="1" si="291"/>
        <v>United States</v>
      </c>
      <c r="AB114" s="89"/>
      <c r="AC114" s="92">
        <v>2</v>
      </c>
      <c r="AD114" s="92">
        <v>1</v>
      </c>
      <c r="AE114" s="89"/>
      <c r="AF114" s="91" t="str">
        <f t="shared" ca="1" si="292"/>
        <v>Egypt</v>
      </c>
      <c r="AG114" s="327">
        <f t="shared" ca="1" si="293"/>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300"/>
        <v>Argentina</v>
      </c>
      <c r="E115" s="16" t="s">
        <v>449</v>
      </c>
      <c r="F115" s="16" t="s">
        <v>733</v>
      </c>
      <c r="G115" s="16"/>
      <c r="H115" s="16"/>
      <c r="I115" s="16"/>
      <c r="J115" s="16">
        <v>87</v>
      </c>
      <c r="K115" s="16">
        <v>46206.75</v>
      </c>
      <c r="L115" s="16" t="s">
        <v>711</v>
      </c>
      <c r="M115" s="16" t="str">
        <f t="shared" ca="1" si="290"/>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5"/>
        <v>86</v>
      </c>
      <c r="AA115" s="88" t="str">
        <f t="shared" ca="1" si="291"/>
        <v>Argentina</v>
      </c>
      <c r="AB115" s="89"/>
      <c r="AC115" s="92">
        <v>1</v>
      </c>
      <c r="AD115" s="92">
        <v>0</v>
      </c>
      <c r="AE115" s="89"/>
      <c r="AF115" s="91" t="str">
        <f t="shared" ca="1" si="292"/>
        <v>Uruguay</v>
      </c>
      <c r="AG115" s="327">
        <f t="shared" ca="1" si="293"/>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300"/>
        <v>Portugal</v>
      </c>
      <c r="E116" s="16" t="s">
        <v>74</v>
      </c>
      <c r="F116" s="16" t="s">
        <v>6</v>
      </c>
      <c r="G116" s="16"/>
      <c r="H116" s="16"/>
      <c r="I116" s="16"/>
      <c r="J116" s="16">
        <v>88</v>
      </c>
      <c r="K116" s="16">
        <v>46206.75</v>
      </c>
      <c r="L116" s="16" t="s">
        <v>712</v>
      </c>
      <c r="M116" s="16" t="str">
        <f t="shared" ca="1" si="290"/>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5"/>
        <v>87</v>
      </c>
      <c r="AA116" s="93" t="str">
        <f t="shared" ca="1" si="291"/>
        <v>Portugal</v>
      </c>
      <c r="AB116" s="94"/>
      <c r="AC116" s="277">
        <v>2</v>
      </c>
      <c r="AD116" s="277">
        <v>0</v>
      </c>
      <c r="AE116" s="94"/>
      <c r="AF116" s="95" t="str">
        <f t="shared" ca="1" si="292"/>
        <v>Ghana</v>
      </c>
      <c r="AG116" s="327">
        <f t="shared" ca="1" si="293"/>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0</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0</v>
      </c>
      <c r="AD124" s="97">
        <v>1</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v>4</v>
      </c>
      <c r="AC134" s="100">
        <v>1</v>
      </c>
      <c r="AD134" s="100">
        <v>1</v>
      </c>
      <c r="AE134" s="94">
        <v>5</v>
      </c>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Brazil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v>4</v>
      </c>
      <c r="AC139" s="100">
        <v>1</v>
      </c>
      <c r="AD139" s="100">
        <v>1</v>
      </c>
      <c r="AE139" s="140">
        <v>5</v>
      </c>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v>5</v>
      </c>
      <c r="AC143" s="105">
        <v>1</v>
      </c>
      <c r="AD143" s="105">
        <v>1</v>
      </c>
      <c r="AE143" s="216">
        <v>4</v>
      </c>
      <c r="AF143" s="106" t="str">
        <f ca="1">IF(AND(OR(AC139="",AD139="")),"L102",IF(AC139&gt;AD139,AF139,IF(AC139&lt;AD139,AA139,IF(AND(AC139=AD139,AB139=AE139),"L102",IF(AND(AC139=AD139,OR(AB139="",AE139="")),"L102",IF(AND(AC139=AD139,AB139&gt;AE139),AF139,AA139))))))</f>
        <v>Brazil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Portugal</v>
      </c>
      <c r="E147" s="16">
        <v>101</v>
      </c>
      <c r="F147" s="16">
        <v>102</v>
      </c>
      <c r="G147" s="16"/>
      <c r="H147" s="16" t="str">
        <f ca="1">IF(AND(OR(AC147="",AD147="")),"LF",IF(AC147&gt;AD147,AF147,IF(AC147&lt;AD147,AA147,IF(AND(AC147=AD147,AB147=AE147),"LF",IF(AND(AC147=AD147,OR(AB147="",AE147="")),"LF",IF(AND(AC147=AD147,AB147&gt;AE147),AF147,AA147))))))</f>
        <v>France</v>
      </c>
      <c r="I147" s="16"/>
      <c r="J147" s="16">
        <v>104</v>
      </c>
      <c r="K147" s="16">
        <v>46222.875</v>
      </c>
      <c r="L147" s="16" t="s">
        <v>728</v>
      </c>
      <c r="M147" s="16" t="str">
        <f ca="1">+INDEX($D$101:$D$147,MATCH(E147,$AH$101:$AH$147,0))</f>
        <v>France</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v>4</v>
      </c>
      <c r="AC147" s="105">
        <v>1</v>
      </c>
      <c r="AD147" s="105">
        <v>1</v>
      </c>
      <c r="AE147" s="216">
        <v>5</v>
      </c>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Portugal</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France</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1518</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899999999999999" customHeight="1">
      <c r="A5" s="353"/>
      <c r="B5" s="354" t="str">
        <f>Idiomas!D125</f>
        <v>GROUP STAGE</v>
      </c>
      <c r="C5" s="346" t="str">
        <f>Home!C10</f>
        <v>Marco Aaltink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X|1-1</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X|0-0</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1|1-0</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2|0-1</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1|1-0</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1|1-0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2|0-1</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1|1-0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1|1-0</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1|1-0</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2|0-1</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2|0-1</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899999999999999"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Bosnia and Herzegovina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Canada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United States</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Ecuador</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New Zealand</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United States</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Bosnia and Herzegovina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Scotland</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Ecuador</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Canada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Algeria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Republic-Bosnia and Herzegovina</v>
      </c>
      <c r="C164" s="349" t="str">
        <f ca="1">CONCATENATE(WORLDCUP!AA101,"-",WORLDCUP!AF101,"·",IF(WORLDCUP!AC101&gt;WORLDCUP!AD101,1,IF(WORLDCUP!AC101&lt;WORLDCUP!AD101,2,IF(AND(WORLDCUP!AC101=WORLDCUP!AD101,WORLDCUP!AC101&lt;&gt;"",WORLDCUP!AD101&lt;&gt;""),"X",0))),"|",WORLDCUP!AC101,"-",WORLDCUP!AD101)</f>
        <v>Czech Republic-Bosnia and Herzegovina·1|2-1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Brazil-Sweden·1|2-0</v>
      </c>
      <c r="D165" s="692"/>
      <c r="E165" s="711"/>
      <c r="F165" s="711"/>
      <c r="G165" s="711"/>
      <c r="H165" s="711"/>
      <c r="I165" s="352"/>
      <c r="J165" s="370"/>
      <c r="K165" s="370"/>
      <c r="L165" s="370"/>
      <c r="M165" s="386"/>
      <c r="N165" s="377"/>
    </row>
    <row r="166" spans="1:14" ht="15" customHeight="1">
      <c r="A166" s="690"/>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Coast-Norway·X|1-1</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92"/>
      <c r="E169" s="370"/>
      <c r="F169" s="370"/>
      <c r="G169" s="370"/>
      <c r="H169" s="370"/>
      <c r="I169" s="352"/>
      <c r="J169" s="370"/>
      <c r="K169" s="370"/>
      <c r="L169" s="370"/>
      <c r="M169" s="386"/>
      <c r="N169" s="377"/>
    </row>
    <row r="170" spans="1:14" ht="15" customHeight="1">
      <c r="A170" s="690"/>
      <c r="B170" s="360" t="str">
        <f ca="1">CONCATENATE(WORLDCUP!AA107,"-",WORLDCUP!AF107)</f>
        <v>Mexico-Ecuador</v>
      </c>
      <c r="C170" s="349" t="str">
        <f ca="1">CONCATENATE(WORLDCUP!AA107,"-",WORLDCUP!AF107,"·",IF(WORLDCUP!AC107&gt;WORLDCUP!AD107,1,IF(WORLDCUP!AC107&lt;WORLDCUP!AD107,2,IF(AND(WORLDCUP!AC107=WORLDCUP!AD107,WORLDCUP!AC107&lt;&gt;"",WORLDCUP!AD107&lt;&gt;""),"X",0))),"|",WORLDCUP!AC107,"-",WORLDCUP!AD107)</f>
        <v>Mexico-Ecuador·X|0-0</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England-Senegal·1|2-1</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692"/>
      <c r="E172" s="370"/>
      <c r="F172" s="370"/>
      <c r="G172" s="370"/>
      <c r="H172" s="370"/>
      <c r="I172" s="352"/>
      <c r="J172" s="370"/>
      <c r="K172" s="370"/>
      <c r="L172" s="370"/>
      <c r="M172" s="386"/>
      <c r="N172" s="377"/>
    </row>
    <row r="173" spans="1:14" ht="15" customHeight="1">
      <c r="A173" s="690"/>
      <c r="B173" s="360" t="str">
        <f ca="1">CONCATENATE(WORLDCUP!AA110,"-",WORLDCUP!AF110)</f>
        <v>Turkey-Canada</v>
      </c>
      <c r="C173" s="349" t="str">
        <f ca="1">CONCATENATE(WORLDCUP!AA110,"-",WORLDCUP!AF110,"·",IF(WORLDCUP!AC110&gt;WORLDCUP!AD110,1,IF(WORLDCUP!AC110&lt;WORLDCUP!AD110,2,IF(AND(WORLDCUP!AC110=WORLDCUP!AD110,WORLDCUP!AC110&lt;&gt;"",WORLDCUP!AD110&lt;&gt;""),"X",0))),"|",WORLDCUP!AC110,"-",WORLDCUP!AD110)</f>
        <v>Turkey-Canada·1|1-0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Colombia-Croatia·X|1-1</v>
      </c>
      <c r="D175" s="692"/>
      <c r="E175" s="370"/>
      <c r="F175" s="370"/>
      <c r="G175" s="370"/>
      <c r="H175" s="370"/>
      <c r="I175" s="352"/>
      <c r="J175" s="370"/>
      <c r="K175" s="370"/>
      <c r="L175" s="370"/>
      <c r="M175" s="386"/>
      <c r="N175" s="377"/>
    </row>
    <row r="176" spans="1:14" ht="15" customHeight="1">
      <c r="A176" s="690"/>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Switzerland-Algeria·1|1-0</v>
      </c>
      <c r="D176" s="692"/>
      <c r="E176" s="370"/>
      <c r="F176" s="370"/>
      <c r="G176" s="370"/>
      <c r="H176" s="370"/>
      <c r="I176" s="352"/>
      <c r="J176" s="370"/>
      <c r="K176" s="370"/>
      <c r="L176" s="370"/>
      <c r="M176" s="386"/>
      <c r="N176" s="377"/>
    </row>
    <row r="177" spans="1:14" ht="15" customHeight="1">
      <c r="A177" s="690"/>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States-Egypt·1|2-1</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Argentina-Uruguay·1|1-0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United States</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Croatia-Spain·2|0-1</v>
      </c>
      <c r="D204" s="691"/>
      <c r="E204" s="352"/>
      <c r="F204" s="352"/>
      <c r="G204" s="352"/>
      <c r="H204" s="352"/>
      <c r="I204" s="352"/>
      <c r="J204" s="370"/>
      <c r="K204" s="370"/>
      <c r="L204" s="370"/>
      <c r="M204" s="386"/>
      <c r="N204" s="377"/>
    </row>
    <row r="205" spans="1:14" ht="15" customHeight="1">
      <c r="A205" s="690"/>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States·1|2-0</v>
      </c>
      <c r="D206" s="691"/>
      <c r="E206" s="352"/>
      <c r="F206" s="352"/>
      <c r="G206" s="352"/>
      <c r="H206" s="352"/>
      <c r="I206" s="352"/>
      <c r="J206" s="370"/>
      <c r="K206" s="370"/>
      <c r="L206" s="370"/>
      <c r="M206" s="386"/>
      <c r="N206" s="377"/>
    </row>
    <row r="207" spans="1:14" ht="15" customHeight="1">
      <c r="A207" s="690"/>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899999999999999"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France-Netherlands·1|2-0</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Argentina-Portugal·X|1-1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Brazil-Portugal·X|1-1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Brazil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Portugal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Spain-Brazil</v>
      </c>
      <c r="C244" s="349" t="str">
        <f ca="1">CONCATENATE(WORLDCUP!AA143,"-",WORLDCUP!AF143,"·",IF(WORLDCUP!AC143&gt;WORLDCUP!AD143,1,IF(WORLDCUP!AC143&lt;WORLDCUP!AD143,2,IF(AND(WORLDCUP!AC143=WORLDCUP!AD143,WORLDCUP!AC143&lt;&gt;"",WORLDCUP!AD143&lt;&gt;""),"X",0))),"|",WORLDCUP!AC143,"-",WORLDCUP!AD143)</f>
        <v>Spain-Brazil·X|1-1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France-Portugal</v>
      </c>
      <c r="C247" s="351" t="str">
        <f ca="1">CONCATENATE(WORLDCUP!AA147,"-",WORLDCUP!AF147,"·",IF(WORLDCUP!AC147&gt;WORLDCUP!AD147,1,IF(WORLDCUP!AC147&lt;WORLDCUP!AD147,2,IF(AND(WORLDCUP!AC147=WORLDCUP!AD147,WORLDCUP!AC147&lt;&gt;"",WORLDCUP!AD147&lt;&gt;""),"X",0))),"|",WORLDCUP!AC147,"-",WORLDCUP!AD147)</f>
        <v>France-Portugal·X|1-1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899999999999999"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Portugal</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France</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Cristiano Ronaldo</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Kylian Mbappé</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Harry 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Bruno Fernandes</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Vinícius Júnior</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Lionel Messi</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6-1</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6</v>
      </c>
      <c r="V5" s="39">
        <f ca="1">+INDEX(WORLDCUP!$AT$6:$AT$97,MATCH(X5,WORLDCUP!$AI$6:$AI$97,0))</f>
        <v>1</v>
      </c>
      <c r="W5" s="43" t="str">
        <f ca="1">+INDEX(WORLDCUP!$AR$6:$AR$97,MATCH(X5,WORLDCUP!$AI$6:$AI$97,0))&amp;"-"&amp;INDEX(WORLDCUP!$AS$6:$AS$97,MATCH(X5,WORLDCUP!$AI$6:$AI$97,0))</f>
        <v>3-2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3-3</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-2</v>
      </c>
      <c r="W6" s="43" t="str">
        <f ca="1">+INDEX(WORLDCUP!$AR$6:$AR$97,MATCH(X6,WORLDCUP!$AI$6:$AI$97,0))&amp;"-"&amp;INDEX(WORLDCUP!$AS$6:$AS$97,MATCH(X6,WORLDCUP!$AI$6:$AI$97,0))</f>
        <v>1-3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0-5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-4</v>
      </c>
      <c r="W7" s="479" t="str">
        <f ca="1">+INDEX(WORLDCUP!$AR$6:$AR$97,MATCH(X7,WORLDCUP!$AI$6:$AI$97,0))&amp;"-"&amp;INDEX(WORLDCUP!$AS$6:$AS$97,MATCH(X7,WORLDCUP!$AI$6:$AI$97,0))</f>
        <v>0-4</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1</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4</v>
      </c>
      <c r="K12" s="451" t="str">
        <f ca="1">+INDEX(WORLDCUP!$AR$6:$AR$97,MATCH(L12,WORLDCUP!$AI$6:$AI$97,0))&amp;"-"&amp;INDEX(WORLDCUP!$AS$6:$AS$97,MATCH(L12,WORLDCUP!$AI$6:$AI$97,0))</f>
        <v>5-1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8-0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4</v>
      </c>
      <c r="J13" s="39">
        <f ca="1">+INDEX(WORLDCUP!$AT$6:$AT$97,MATCH(L13,WORLDCUP!$AI$6:$AI$97,0))</f>
        <v>1</v>
      </c>
      <c r="K13" s="43" t="str">
        <f ca="1">+INDEX(WORLDCUP!$AR$6:$AR$97,MATCH(L13,WORLDCUP!$AI$6:$AI$97,0))&amp;"-"&amp;INDEX(WORLDCUP!$AS$6:$AS$97,MATCH(L13,WORLDCUP!$AI$6:$AI$97,0))</f>
        <v>4-3</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3-1</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Can</v>
      </c>
      <c r="I14" s="38">
        <f ca="1">+INDEX(WORLDCUP!$AM$6:$AM$97,MATCH(L14,WORLDCUP!$AI$6:$AI$97,0))</f>
        <v>4</v>
      </c>
      <c r="J14" s="39">
        <f ca="1">+INDEX(WORLDCUP!$AT$6:$AT$97,MATCH(L14,WORLDCUP!$AI$6:$AI$97,0))</f>
        <v>0</v>
      </c>
      <c r="K14" s="43" t="str">
        <f ca="1">+INDEX(WORLDCUP!$AR$6:$AR$97,MATCH(L14,WORLDCUP!$AI$6:$AI$97,0))&amp;"-"&amp;INDEX(WORLDCUP!$AS$6:$AS$97,MATCH(L14,WORLDCUP!$AI$6:$AI$97,0))</f>
        <v>2-2</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0-5</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-6</v>
      </c>
      <c r="W15" s="479" t="str">
        <f ca="1">+INDEX(WORLDCUP!$AR$6:$AR$97,MATCH(X15,WORLDCUP!$AI$6:$AI$97,0))&amp;"-"&amp;INDEX(WORLDCUP!$AS$6:$AS$97,MATCH(X15,WORLDCUP!$AI$6:$AI$97,0))</f>
        <v>1-7</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( 4 )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1</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( 5 )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1</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8-1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5-2</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1</v>
      </c>
      <c r="W21" s="43" t="str">
        <f ca="1">+INDEX(WORLDCUP!$AR$6:$AR$97,MATCH(X21,WORLDCUP!$AI$6:$AI$97,0))&amp;"-"&amp;INDEX(WORLDCUP!$AS$6:$AS$97,MATCH(X21,WORLDCUP!$AI$6:$AI$97,0))</f>
        <v>4-3</v>
      </c>
      <c r="X21" s="181" t="s">
        <v>686</v>
      </c>
      <c r="Y21" s="181">
        <v>81</v>
      </c>
      <c r="Z21" s="425" t="s">
        <v>670</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Portugal</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1</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2-3</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3-3</v>
      </c>
      <c r="X22" s="181" t="s">
        <v>450</v>
      </c>
      <c r="Y22" s="181">
        <v>81</v>
      </c>
      <c r="Z22" s="425" t="s">
        <v>738</v>
      </c>
      <c r="AA22" s="426" t="str">
        <f ca="1">+MID(INDEX(WORLDCUP!$AF$101:$AF$147,MATCH(Y22,WORLDCUP!$Z$101:$Z$147,0)),1,IF(WORLDCUP!$H$113&lt;144,6,3))</f>
        <v>Can</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France</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( 4 )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( 5 )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4</v>
      </c>
      <c r="K28" s="451" t="str">
        <f ca="1">+INDEX(WORLDCUP!$AR$6:$AR$97,MATCH(L28,WORLDCUP!$AI$6:$AI$97,0))&amp;"-"&amp;INDEX(WORLDCUP!$AS$6:$AS$97,MATCH(L28,WORLDCUP!$AI$6:$AI$97,0))</f>
        <v>5-1</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5-0</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Uni</v>
      </c>
      <c r="I29" s="38">
        <f ca="1">+INDEX(WORLDCUP!$AM$6:$AM$97,MATCH(L29,WORLDCUP!$AI$6:$AI$97,0))</f>
        <v>7</v>
      </c>
      <c r="J29" s="39">
        <f ca="1">+INDEX(WORLDCUP!$AT$6:$AT$97,MATCH(L29,WORLDCUP!$AI$6:$AI$97,0))</f>
        <v>3</v>
      </c>
      <c r="K29" s="43" t="str">
        <f ca="1">+INDEX(WORLDCUP!$AR$6:$AR$97,MATCH(L29,WORLDCUP!$AI$6:$AI$97,0))&amp;"-"&amp;INDEX(WORLDCUP!$AS$6:$AS$97,MATCH(L29,WORLDCUP!$AI$6:$AI$97,0))</f>
        <v>4-1</v>
      </c>
      <c r="L29" s="181" t="s">
        <v>671</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3-2</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Par</v>
      </c>
      <c r="I30" s="38">
        <f ca="1">+INDEX(WORLDCUP!$AM$6:$AM$97,MATCH(L30,WORLDCUP!$AI$6:$AI$97,0))</f>
        <v>1</v>
      </c>
      <c r="J30" s="39">
        <f ca="1">+INDEX(WORLDCUP!$AT$6:$AT$97,MATCH(L30,WORLDCUP!$AI$6:$AI$97,0))</f>
        <v>-3</v>
      </c>
      <c r="K30" s="43" t="str">
        <f ca="1">+INDEX(WORLDCUP!$AR$6:$AR$97,MATCH(L30,WORLDCUP!$AI$6:$AI$97,0))&amp;"-"&amp;INDEX(WORLDCUP!$AS$6:$AS$97,MATCH(L30,WORLDCUP!$AI$6:$AI$97,0))</f>
        <v>1-4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( 4 )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-5</v>
      </c>
      <c r="W31" s="479" t="str">
        <f ca="1">+INDEX(WORLDCUP!$AR$6:$AR$97,MATCH(X31,WORLDCUP!$AI$6:$AI$97,0))&amp;"-"&amp;INDEX(WORLDCUP!$AS$6:$AS$97,MATCH(X31,WORLDCUP!$AI$6:$AI$97,0))</f>
        <v>0-5</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( 5 )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( 5 )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Braz</v>
      </c>
      <c r="AR32" s="548">
        <f>+IF(ISBLANK(INDEX(WORLDCUP!$AD$101:$AD$147,MATCH(AP32,WORLDCUP!$Z$101:$Z$147,0))),"",INDEX(WORLDCUP!$AD$101:$AD$147,MATCH(AP32,WORLDCUP!$Z$101:$Z$147,0)))</f>
        <v>1</v>
      </c>
      <c r="AS32" s="460" t="str">
        <f>+IF(ISBLANK(INDEX(WORLDCUP!$AE$101:$AE$147,MATCH(AP32,WORLDCUP!$Z$101:$Z$147,0))),"","( "&amp;INDEX(WORLDCUP!$AE$101:$AE$147,MATCH(AP32,WORLDCUP!$Z$101:$Z$147,0))&amp;" )")</f>
        <v>( 4 )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0</v>
      </c>
      <c r="AC33" s="498" t="str">
        <f>+IF(ISBLANK(INDEX(WORLDCUP!$AB$101:$AB$147,MATCH(Y33,WORLDCUP!$Z$101:$Z$147,0))),"","( "&amp;INDEX(WORLDCUP!$AB$101:$AB$147,MATCH(Y33,WORLDCUP!$Z$101:$Z$147,0))&amp;" )")</f>
        <v>( 5 )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Ecu</v>
      </c>
      <c r="AB34" s="453">
        <f>+IF(ISBLANK(INDEX(WORLDCUP!$AD$101:$AD$147,MATCH(Y34,WORLDCUP!$Z$101:$Z$147,0))),"",INDEX(WORLDCUP!$AD$101:$AD$147,MATCH(Y34,WORLDCUP!$Z$101:$Z$147,0)))</f>
        <v>0</v>
      </c>
      <c r="AC34" s="454" t="str">
        <f>+IF(ISBLANK(INDEX(WORLDCUP!$AE$101:$AE$147,MATCH(Y34,WORLDCUP!$Z$101:$Z$147,0))),"","( "&amp;INDEX(WORLDCUP!$AE$101:$AE$147,MATCH(Y34,WORLDCUP!$Z$101:$Z$147,0))&amp;" )")</f>
        <v>( 4 )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0</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7-1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9-1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1</v>
      </c>
      <c r="K37" s="43" t="str">
        <f ca="1">+INDEX(WORLDCUP!$AR$6:$AR$97,MATCH(L37,WORLDCUP!$AI$6:$AI$97,0))&amp;"-"&amp;INDEX(WORLDCUP!$AS$6:$AS$97,MATCH(L37,WORLDCUP!$AI$6:$AI$97,0))</f>
        <v>3-2</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5-2</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1</v>
      </c>
      <c r="AO37" s="562" t="str">
        <f>+IF(ISBLANK(INDEX(WORLDCUP!$AB$101:$AB$147,MATCH(AL37,WORLDCUP!$Z$101:$Z$147,0))),"","( "&amp;INDEX(WORLDCUP!$AB$101:$AB$147,MATCH(AL37,WORLDCUP!$Z$101:$Z$147,0))&amp;" )")</f>
        <v>( 4 )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1</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Ecu</v>
      </c>
      <c r="I38" s="38">
        <f ca="1">+INDEX(WORLDCUP!$AM$6:$AM$97,MATCH(L38,WORLDCUP!$AI$6:$AI$97,0))</f>
        <v>4</v>
      </c>
      <c r="J38" s="39">
        <f ca="1">+INDEX(WORLDCUP!$AT$6:$AT$97,MATCH(L38,WORLDCUP!$AI$6:$AI$97,0))</f>
        <v>0</v>
      </c>
      <c r="K38" s="43" t="str">
        <f ca="1">+INDEX(WORLDCUP!$AR$6:$AR$97,MATCH(L38,WORLDCUP!$AI$6:$AI$97,0))&amp;"-"&amp;INDEX(WORLDCUP!$AS$6:$AS$97,MATCH(L38,WORLDCUP!$AI$6:$AI$97,0))</f>
        <v>1-1</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-4</v>
      </c>
      <c r="W38" s="43" t="str">
        <f ca="1">+INDEX(WORLDCUP!$AR$6:$AR$97,MATCH(X38,WORLDCUP!$AI$6:$AI$97,0))&amp;"-"&amp;INDEX(WORLDCUP!$AS$6:$AS$97,MATCH(X38,WORLDCUP!$AI$6:$AI$97,0))</f>
        <v>1-5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( 5 )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-7</v>
      </c>
      <c r="K39" s="479" t="str">
        <f ca="1">+INDEX(WORLDCUP!$AR$6:$AR$97,MATCH(L39,WORLDCUP!$AI$6:$AI$97,0))&amp;"-"&amp;INDEX(WORLDCUP!$AS$6:$AS$97,MATCH(L39,WORLDCUP!$AI$6:$AI$97,0))</f>
        <v>0-7</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-7</v>
      </c>
      <c r="W39" s="479" t="str">
        <f ca="1">+INDEX(WORLDCUP!$AR$6:$AR$97,MATCH(X39,WORLDCUP!$AI$6:$AI$97,0))&amp;"-"&amp;INDEX(WORLDCUP!$AS$6:$AS$97,MATCH(X39,WORLDCUP!$AI$6:$AI$97,0))</f>
        <v>0-7</v>
      </c>
      <c r="X39" s="181" t="s">
        <v>693</v>
      </c>
      <c r="Y39" s="181">
        <v>86</v>
      </c>
      <c r="Z39" s="425" t="s">
        <v>688</v>
      </c>
      <c r="AA39" s="426" t="str">
        <f ca="1">+MID(INDEX(WORLDCUP!$AA$101:$AA$147,MATCH(Y39,WORLDCUP!$Z$101:$Z$147,0)),1,3)</f>
        <v>Arg</v>
      </c>
      <c r="AB39" s="427">
        <f>+IF(ISBLANK(INDEX(WORLDCUP!$AC$101:$AC$147,MATCH(Y39,WORLDCUP!$Z$101:$Z$147,0))),"",INDEX(WORLDCUP!$AC$101:$AC$147,MATCH(Y39,WORLDCUP!$Z$101:$Z$147,0)))</f>
        <v>1</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1</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0</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( 4 )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5-1</v>
      </c>
      <c r="L44" s="181" t="s">
        <v>676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6-0</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( 5 )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3-1</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2-2</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1-3</v>
      </c>
      <c r="X46" s="181" t="s">
        <v>453</v>
      </c>
      <c r="Y46" s="181">
        <v>85</v>
      </c>
      <c r="Z46" s="425" t="s">
        <v>740</v>
      </c>
      <c r="AA46" s="426" t="str">
        <f ca="1">+MID(INDEX(WORLDCUP!$AF$101:$AF$147,MATCH(Y46,WORLDCUP!$Z$101:$Z$147,0)),1,IF(WORLDCUP!$H$113&lt;144,6,3))</f>
        <v>Alg</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0-5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Algeria</v>
      </c>
      <c r="E2" s="9" t="str">
        <f ca="1">+WORLDCUP!BD66</f>
        <v>Senegal</v>
      </c>
      <c r="F2" s="9" t="str">
        <f ca="1">+WORLDCUP!BD63</f>
        <v>Japan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Algeria</v>
      </c>
      <c r="E5" s="9" t="str">
        <f ca="1">+WORLDCUP!BD66</f>
        <v>Senegal</v>
      </c>
      <c r="F5" s="9" t="str">
        <f ca="1">+WORLDCUP!BD61</f>
        <v>Paraguay</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Senegal</v>
      </c>
      <c r="F6" s="9" t="str">
        <f ca="1">+WORLDCUP!BD61</f>
        <v>Paraguay</v>
      </c>
      <c r="G6" s="9" t="str">
        <f ca="1">+WORLDCUP!BD67</f>
        <v>Algeria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Algeria</v>
      </c>
      <c r="F7" s="9" t="str">
        <f ca="1">+WORLDCUP!BD61</f>
        <v>Paraguay</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Senegal</v>
      </c>
      <c r="F8" s="9" t="str">
        <f ca="1">+WORLDCUP!BD61</f>
        <v>Paraguay</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Algeria</v>
      </c>
      <c r="F9" s="9" t="str">
        <f ca="1">+WORLDCUP!BD61</f>
        <v>Paraguay</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Algeria</v>
      </c>
      <c r="F10" s="9" t="str">
        <f ca="1">+WORLDCUP!BD61</f>
        <v>Paraguay</v>
      </c>
      <c r="G10" s="9" t="str">
        <f ca="1">+WORLDCUP!BD65</f>
        <v>Saudi Arabia</v>
      </c>
      <c r="H10" s="9" t="str">
        <f ca="1">+WORLDCUP!BD63</f>
        <v>Japan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Japan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Ecuador</v>
      </c>
      <c r="F32" s="9" t="str">
        <f ca="1">+WORLDCUP!BD61</f>
        <v>Paraguay</v>
      </c>
      <c r="G32" s="9" t="str">
        <f ca="1">+WORLDCUP!BD66</f>
        <v>Senegal</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Ecuador</v>
      </c>
      <c r="F33" s="9" t="str">
        <f ca="1">+WORLDCUP!BD61</f>
        <v>Paraguay</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Paraguay</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Ecuador</v>
      </c>
      <c r="F35" s="9" t="str">
        <f ca="1">+WORLDCUP!BD61</f>
        <v>Paraguay</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Ecuador</v>
      </c>
      <c r="F36" s="9" t="str">
        <f ca="1">+WORLDCUP!BD61</f>
        <v>Paraguay</v>
      </c>
      <c r="G36" s="9" t="str">
        <f ca="1">+WORLDCUP!BD65</f>
        <v>Saudi Arabia</v>
      </c>
      <c r="H36" s="9" t="str">
        <f ca="1">+WORLDCUP!BD63</f>
        <v>Japan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Ecuador</v>
      </c>
      <c r="F37" s="9" t="str">
        <f ca="1">+WORLDCUP!BD61</f>
        <v>Paraguay</v>
      </c>
      <c r="G37" s="9" t="str">
        <f ca="1">+WORLDCUP!BD67</f>
        <v>Algeria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Ecuador</v>
      </c>
      <c r="F38" s="9" t="str">
        <f ca="1">+WORLDCUP!BD61</f>
        <v>Paraguay</v>
      </c>
      <c r="G38" s="9" t="str">
        <f ca="1">+WORLDCUP!BD66</f>
        <v>Senegal</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Ecuador</v>
      </c>
      <c r="F39" s="9" t="str">
        <f ca="1">+WORLDCUP!BD61</f>
        <v>Paraguay</v>
      </c>
      <c r="G39" s="9" t="str">
        <f ca="1">+WORLDCUP!BD67</f>
        <v>Algeria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Ecuador</v>
      </c>
      <c r="F40" s="9" t="str">
        <f ca="1">+WORLDCUP!BD61</f>
        <v>Paraguay</v>
      </c>
      <c r="G40" s="9" t="str">
        <f ca="1">+WORLDCUP!BD67</f>
        <v>Algeria</v>
      </c>
      <c r="H40" s="9" t="str">
        <f ca="1">+WORLDCUP!BD63</f>
        <v>Japan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Ecuador</v>
      </c>
      <c r="F41" s="9" t="str">
        <f ca="1">+WORLDCUP!BD61</f>
        <v>Paraguay</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Japan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Japan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Ecuador</v>
      </c>
      <c r="F44" s="9" t="str">
        <f ca="1">+WORLDCUP!BD61</f>
        <v>Paraguay</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Ecuador</v>
      </c>
      <c r="F45" s="9" t="str">
        <f ca="1">+WORLDCUP!BD61</f>
        <v>Paraguay</v>
      </c>
      <c r="G45" s="9" t="str">
        <f ca="1">+WORLDCUP!BD65</f>
        <v>Saudi Arabia</v>
      </c>
      <c r="H45" s="9" t="str">
        <f ca="1">+WORLDCUP!BD63</f>
        <v>Japan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Japan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Canada</v>
      </c>
      <c r="F47" s="9" t="str">
        <f ca="1">+WORLDCUP!BD63</f>
        <v>Japan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Algeria</v>
      </c>
      <c r="E48" s="9" t="str">
        <f ca="1">+WORLDCUP!BD66</f>
        <v>Senegal</v>
      </c>
      <c r="F48" s="9" t="str">
        <f ca="1">+WORLDCUP!BD59</f>
        <v>Canada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Algeria</v>
      </c>
      <c r="E49" s="9" t="str">
        <f ca="1">+WORLDCUP!BD59</f>
        <v>Canada</v>
      </c>
      <c r="F49" s="9" t="str">
        <f ca="1">+WORLDCUP!BD63</f>
        <v>Japan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Algeria</v>
      </c>
      <c r="E50" s="9" t="str">
        <f ca="1">+WORLDCUP!BD59</f>
        <v>Canada</v>
      </c>
      <c r="F50" s="9" t="str">
        <f ca="1">+WORLDCUP!BD63</f>
        <v>Japan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Algeria</v>
      </c>
      <c r="E51" s="9" t="str">
        <f ca="1">+WORLDCUP!BD59</f>
        <v>Canada</v>
      </c>
      <c r="F51" s="9" t="str">
        <f ca="1">+WORLDCUP!BD63</f>
        <v>Japan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Canada</v>
      </c>
      <c r="F52" s="9" t="str">
        <f ca="1">+WORLDCUP!BD63</f>
        <v>Japan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Algeria</v>
      </c>
      <c r="E53" s="9" t="str">
        <f ca="1">+WORLDCUP!BD59</f>
        <v>Canada</v>
      </c>
      <c r="F53" s="9" t="str">
        <f ca="1">+WORLDCUP!BD63</f>
        <v>Japan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Algeria</v>
      </c>
      <c r="E54" s="9" t="str">
        <f ca="1">+WORLDCUP!BD59</f>
        <v>Canada</v>
      </c>
      <c r="F54" s="9" t="str">
        <f ca="1">+WORLDCUP!BD63</f>
        <v>Japan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Canada</v>
      </c>
      <c r="F55" s="9" t="str">
        <f ca="1">+WORLDCUP!BD61</f>
        <v>Paraguay</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Canada</v>
      </c>
      <c r="F56" s="9" t="str">
        <f ca="1">+WORLDCUP!BD61</f>
        <v>Paraguay</v>
      </c>
      <c r="G56" s="9" t="str">
        <f ca="1">+WORLDCUP!BD66</f>
        <v>Senegal</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Canada</v>
      </c>
      <c r="F57" s="9" t="str">
        <f ca="1">+WORLDCUP!BD61</f>
        <v>Paraguay</v>
      </c>
      <c r="G57" s="9" t="str">
        <f ca="1">+WORLDCUP!BD67</f>
        <v>Algeria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Canada</v>
      </c>
      <c r="F58" s="9" t="str">
        <f ca="1">+WORLDCUP!BD61</f>
        <v>Paraguay</v>
      </c>
      <c r="G58" s="9" t="str">
        <f ca="1">+WORLDCUP!BD67</f>
        <v>Algeria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Canada</v>
      </c>
      <c r="F59" s="9" t="str">
        <f ca="1">+WORLDCUP!BD61</f>
        <v>Paraguay</v>
      </c>
      <c r="G59" s="9" t="str">
        <f ca="1">+WORLDCUP!BD66</f>
        <v>Senegal</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Canada</v>
      </c>
      <c r="F60" s="9" t="str">
        <f ca="1">+WORLDCUP!BD61</f>
        <v>Paraguay</v>
      </c>
      <c r="G60" s="9" t="str">
        <f ca="1">+WORLDCUP!BD67</f>
        <v>Algeria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Canada</v>
      </c>
      <c r="F61" s="9" t="str">
        <f ca="1">+WORLDCUP!BD61</f>
        <v>Paraguay</v>
      </c>
      <c r="G61" s="9" t="str">
        <f ca="1">+WORLDCUP!BD67</f>
        <v>Algeria</v>
      </c>
      <c r="H61" s="9" t="str">
        <f ca="1">+WORLDCUP!BD63</f>
        <v>Japan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Algeria</v>
      </c>
      <c r="E62" s="9" t="str">
        <f ca="1">+WORLDCUP!BD59</f>
        <v>Canada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Algeria</v>
      </c>
      <c r="E63" s="9" t="str">
        <f ca="1">+WORLDCUP!BD59</f>
        <v>Canada</v>
      </c>
      <c r="F63" s="9" t="str">
        <f ca="1">+WORLDCUP!BD61</f>
        <v>Paraguay</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Algeria</v>
      </c>
      <c r="E64" s="9" t="str">
        <f ca="1">+WORLDCUP!BD59</f>
        <v>Canada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Canada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Algeria</v>
      </c>
      <c r="E66" s="9" t="str">
        <f ca="1">+WORLDCUP!BD59</f>
        <v>Canada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Algeria</v>
      </c>
      <c r="E67" s="9" t="str">
        <f ca="1">+WORLDCUP!BD59</f>
        <v>Canada</v>
      </c>
      <c r="F67" s="9" t="str">
        <f ca="1">+WORLDCUP!BD61</f>
        <v>Paraguay</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Algeria</v>
      </c>
      <c r="E68" s="9" t="str">
        <f ca="1">+WORLDCUP!BD59</f>
        <v>Canada</v>
      </c>
      <c r="F68" s="9" t="str">
        <f ca="1">+WORLDCUP!BD61</f>
        <v>Paraguay</v>
      </c>
      <c r="G68" s="9" t="str">
        <f ca="1">+WORLDCUP!BD66</f>
        <v>Senegal</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Algeria</v>
      </c>
      <c r="E69" s="9" t="str">
        <f ca="1">+WORLDCUP!BD59</f>
        <v>Canada</v>
      </c>
      <c r="F69" s="9" t="str">
        <f ca="1">+WORLDCUP!BD61</f>
        <v>Paraguay</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Canada</v>
      </c>
      <c r="F70" s="9" t="str">
        <f ca="1">+WORLDCUP!BD61</f>
        <v>Paraguay</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Algeria</v>
      </c>
      <c r="E71" s="9" t="str">
        <f ca="1">+WORLDCUP!BD59</f>
        <v>Canada</v>
      </c>
      <c r="F71" s="9" t="str">
        <f ca="1">+WORLDCUP!BD61</f>
        <v>Paraguay</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Algeria</v>
      </c>
      <c r="E72" s="9" t="str">
        <f ca="1">+WORLDCUP!BD59</f>
        <v>Canada</v>
      </c>
      <c r="F72" s="9" t="str">
        <f ca="1">+WORLDCUP!BD61</f>
        <v>Paraguay</v>
      </c>
      <c r="G72" s="9" t="str">
        <f ca="1">+WORLDCUP!BD65</f>
        <v>Saudi Arabia</v>
      </c>
      <c r="H72" s="9" t="str">
        <f ca="1">+WORLDCUP!BD63</f>
        <v>Japan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Canada</v>
      </c>
      <c r="F73" s="9" t="str">
        <f ca="1">+WORLDCUP!BD61</f>
        <v>Paraguay</v>
      </c>
      <c r="G73" s="9" t="str">
        <f ca="1">+WORLDCUP!BD67</f>
        <v>Algeria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Canada</v>
      </c>
      <c r="F74" s="9" t="str">
        <f ca="1">+WORLDCUP!BD61</f>
        <v>Paraguay</v>
      </c>
      <c r="G74" s="9" t="str">
        <f ca="1">+WORLDCUP!BD66</f>
        <v>Senegal</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Canada</v>
      </c>
      <c r="F75" s="9" t="str">
        <f ca="1">+WORLDCUP!BD61</f>
        <v>Paraguay</v>
      </c>
      <c r="G75" s="9" t="str">
        <f ca="1">+WORLDCUP!BD67</f>
        <v>Algeria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Canada</v>
      </c>
      <c r="F76" s="9" t="str">
        <f ca="1">+WORLDCUP!BD61</f>
        <v>Paraguay</v>
      </c>
      <c r="G76" s="9" t="str">
        <f ca="1">+WORLDCUP!BD67</f>
        <v>Algeria</v>
      </c>
      <c r="H76" s="9" t="str">
        <f ca="1">+WORLDCUP!BD63</f>
        <v>Japan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Canada</v>
      </c>
      <c r="F77" s="9" t="str">
        <f ca="1">+WORLDCUP!BD61</f>
        <v>Paraguay</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Canada</v>
      </c>
      <c r="F78" s="9" t="str">
        <f ca="1">+WORLDCUP!BD61</f>
        <v>Paraguay</v>
      </c>
      <c r="G78" s="9" t="str">
        <f ca="1">+WORLDCUP!BD67</f>
        <v>Algeria</v>
      </c>
      <c r="H78" s="9" t="str">
        <f ca="1">+WORLDCUP!BD63</f>
        <v>Japan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Canada</v>
      </c>
      <c r="F79" s="9" t="str">
        <f ca="1">+WORLDCUP!BD61</f>
        <v>Paraguay</v>
      </c>
      <c r="G79" s="9" t="str">
        <f ca="1">+WORLDCUP!BD67</f>
        <v>Algeria</v>
      </c>
      <c r="H79" s="9" t="str">
        <f ca="1">+WORLDCUP!BD63</f>
        <v>Japan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Canada</v>
      </c>
      <c r="F80" s="9" t="str">
        <f ca="1">+WORLDCUP!BD61</f>
        <v>Paraguay</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Canada</v>
      </c>
      <c r="F81" s="9" t="str">
        <f ca="1">+WORLDCUP!BD61</f>
        <v>Paraguay</v>
      </c>
      <c r="G81" s="9" t="str">
        <f ca="1">+WORLDCUP!BD65</f>
        <v>Saudi Arabia</v>
      </c>
      <c r="H81" s="9" t="str">
        <f ca="1">+WORLDCUP!BD63</f>
        <v>Japan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Canada</v>
      </c>
      <c r="F82" s="9" t="str">
        <f ca="1">+WORLDCUP!BD61</f>
        <v>Paraguay</v>
      </c>
      <c r="G82" s="9" t="str">
        <f ca="1">+WORLDCUP!BD67</f>
        <v>Algeria</v>
      </c>
      <c r="H82" s="9" t="str">
        <f ca="1">+WORLDCUP!BD63</f>
        <v>Japan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Canada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Canada</v>
      </c>
      <c r="F84" s="9" t="str">
        <f ca="1">+WORLDCUP!BD60</f>
        <v>Scotland</v>
      </c>
      <c r="G84" s="9" t="str">
        <f ca="1">+WORLDCUP!BD66</f>
        <v>Senegal</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Canada</v>
      </c>
      <c r="F85" s="9" t="str">
        <f ca="1">+WORLDCUP!BD60</f>
        <v>Scotland</v>
      </c>
      <c r="G85" s="9" t="str">
        <f ca="1">+WORLDCUP!BD67</f>
        <v>Algeria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Canada</v>
      </c>
      <c r="F86" s="9" t="str">
        <f ca="1">+WORLDCUP!BD60</f>
        <v>Scotland</v>
      </c>
      <c r="G86" s="9" t="str">
        <f ca="1">+WORLDCUP!BD67</f>
        <v>Algeria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Canada</v>
      </c>
      <c r="F87" s="9" t="str">
        <f ca="1">+WORLDCUP!BD60</f>
        <v>Scotland</v>
      </c>
      <c r="G87" s="9" t="str">
        <f ca="1">+WORLDCUP!BD66</f>
        <v>Senegal</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Canada</v>
      </c>
      <c r="F88" s="9" t="str">
        <f ca="1">+WORLDCUP!BD60</f>
        <v>Scotland</v>
      </c>
      <c r="G88" s="9" t="str">
        <f ca="1">+WORLDCUP!BD67</f>
        <v>Algeria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Canada</v>
      </c>
      <c r="F89" s="9" t="str">
        <f ca="1">+WORLDCUP!BD60</f>
        <v>Scotland</v>
      </c>
      <c r="G89" s="9" t="str">
        <f ca="1">+WORLDCUP!BD67</f>
        <v>Algeria</v>
      </c>
      <c r="H89" s="9" t="str">
        <f ca="1">+WORLDCUP!BD63</f>
        <v>Japan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Algeria</v>
      </c>
      <c r="E90" s="9" t="str">
        <f ca="1">+WORLDCUP!BD59</f>
        <v>Canada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Algeria</v>
      </c>
      <c r="E91" s="9" t="str">
        <f ca="1">+WORLDCUP!BD59</f>
        <v>Canada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Algeria</v>
      </c>
      <c r="E92" s="9" t="str">
        <f ca="1">+WORLDCUP!BD59</f>
        <v>Canada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Canada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Algeria</v>
      </c>
      <c r="E94" s="9" t="str">
        <f ca="1">+WORLDCUP!BD59</f>
        <v>Canada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Algeria</v>
      </c>
      <c r="E95" s="9" t="str">
        <f ca="1">+WORLDCUP!BD59</f>
        <v>Canada</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Algeria</v>
      </c>
      <c r="E96" s="9" t="str">
        <f ca="1">+WORLDCUP!BD59</f>
        <v>Canada</v>
      </c>
      <c r="F96" s="9" t="str">
        <f ca="1">+WORLDCUP!BD60</f>
        <v>Scotland</v>
      </c>
      <c r="G96" s="9" t="str">
        <f ca="1">+WORLDCUP!BD66</f>
        <v>Senegal</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Algeria</v>
      </c>
      <c r="E97" s="9" t="str">
        <f ca="1">+WORLDCUP!BD59</f>
        <v>Canada</v>
      </c>
      <c r="F97" s="9" t="str">
        <f ca="1">+WORLDCUP!BD60</f>
        <v>Scotland</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Canada</v>
      </c>
      <c r="F98" s="9" t="str">
        <f ca="1">+WORLDCUP!BD60</f>
        <v>Scotland</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Algeria</v>
      </c>
      <c r="E99" s="9" t="str">
        <f ca="1">+WORLDCUP!BD59</f>
        <v>Canada</v>
      </c>
      <c r="F99" s="9" t="str">
        <f ca="1">+WORLDCUP!BD60</f>
        <v>Scotland</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Algeria</v>
      </c>
      <c r="E100" s="9" t="str">
        <f ca="1">+WORLDCUP!BD59</f>
        <v>Canada</v>
      </c>
      <c r="F100" s="9" t="str">
        <f ca="1">+WORLDCUP!BD60</f>
        <v>Scotland</v>
      </c>
      <c r="G100" s="9" t="str">
        <f ca="1">+WORLDCUP!BD65</f>
        <v>Saudi Arabia</v>
      </c>
      <c r="H100" s="9" t="str">
        <f ca="1">+WORLDCUP!BD63</f>
        <v>Japan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Canada</v>
      </c>
      <c r="F101" s="9" t="str">
        <f ca="1">+WORLDCUP!BD60</f>
        <v>Scotland</v>
      </c>
      <c r="G101" s="9" t="str">
        <f ca="1">+WORLDCUP!BD67</f>
        <v>Algeria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Canada</v>
      </c>
      <c r="F102" s="9" t="str">
        <f ca="1">+WORLDCUP!BD60</f>
        <v>Scotland</v>
      </c>
      <c r="G102" s="9" t="str">
        <f ca="1">+WORLDCUP!BD66</f>
        <v>Senegal</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Canada</v>
      </c>
      <c r="F103" s="9" t="str">
        <f ca="1">+WORLDCUP!BD60</f>
        <v>Scotland</v>
      </c>
      <c r="G103" s="9" t="str">
        <f ca="1">+WORLDCUP!BD67</f>
        <v>Algeria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Canada</v>
      </c>
      <c r="F104" s="9" t="str">
        <f ca="1">+WORLDCUP!BD60</f>
        <v>Scotland</v>
      </c>
      <c r="G104" s="9" t="str">
        <f ca="1">+WORLDCUP!BD67</f>
        <v>Algeria</v>
      </c>
      <c r="H104" s="9" t="str">
        <f ca="1">+WORLDCUP!BD63</f>
        <v>Japan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Canada</v>
      </c>
      <c r="F105" s="9" t="str">
        <f ca="1">+WORLDCUP!BD60</f>
        <v>Scotland</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Canada</v>
      </c>
      <c r="F106" s="9" t="str">
        <f ca="1">+WORLDCUP!BD60</f>
        <v>Scotland</v>
      </c>
      <c r="G106" s="9" t="str">
        <f ca="1">+WORLDCUP!BD67</f>
        <v>Algeria</v>
      </c>
      <c r="H106" s="9" t="str">
        <f ca="1">+WORLDCUP!BD63</f>
        <v>Japan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Canada</v>
      </c>
      <c r="F107" s="9" t="str">
        <f ca="1">+WORLDCUP!BD60</f>
        <v>Scotland</v>
      </c>
      <c r="G107" s="9" t="str">
        <f ca="1">+WORLDCUP!BD67</f>
        <v>Algeria</v>
      </c>
      <c r="H107" s="9" t="str">
        <f ca="1">+WORLDCUP!BD63</f>
        <v>Japan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Canada</v>
      </c>
      <c r="F108" s="9" t="str">
        <f ca="1">+WORLDCUP!BD60</f>
        <v>Scotland</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Canada</v>
      </c>
      <c r="F109" s="9" t="str">
        <f ca="1">+WORLDCUP!BD60</f>
        <v>Scotland</v>
      </c>
      <c r="G109" s="9" t="str">
        <f ca="1">+WORLDCUP!BD65</f>
        <v>Saudi Arabia</v>
      </c>
      <c r="H109" s="9" t="str">
        <f ca="1">+WORLDCUP!BD63</f>
        <v>Japan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Canada</v>
      </c>
      <c r="F110" s="9" t="str">
        <f ca="1">+WORLDCUP!BD60</f>
        <v>Scotland</v>
      </c>
      <c r="G110" s="9" t="str">
        <f ca="1">+WORLDCUP!BD67</f>
        <v>Algeria</v>
      </c>
      <c r="H110" s="9" t="str">
        <f ca="1">+WORLDCUP!BD63</f>
        <v>Japan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Canada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Canada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Canada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Canada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Canada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Canada</v>
      </c>
      <c r="F116" s="9" t="str">
        <f ca="1">+WORLDCUP!BD60</f>
        <v>Scotland</v>
      </c>
      <c r="G116" s="9" t="str">
        <f ca="1">+WORLDCUP!BD67</f>
        <v>Algeria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Paraguay</v>
      </c>
      <c r="G117" s="9" t="str">
        <f ca="1">+WORLDCUP!BD66</f>
        <v>Senegal</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Paraguay</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Canada</v>
      </c>
      <c r="F119" s="9" t="str">
        <f ca="1">+WORLDCUP!BD61</f>
        <v>Paraguay</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Paraguay</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Paraguay</v>
      </c>
      <c r="G121" s="9" t="str">
        <f ca="1">+WORLDCUP!BD65</f>
        <v>Saudi Arabia</v>
      </c>
      <c r="H121" s="9" t="str">
        <f ca="1">+WORLDCUP!BD63</f>
        <v>Japan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Canada</v>
      </c>
      <c r="F122" s="9" t="str">
        <f ca="1">+WORLDCUP!BD61</f>
        <v>Paraguay</v>
      </c>
      <c r="G122" s="9" t="str">
        <f ca="1">+WORLDCUP!BD67</f>
        <v>Algeria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Canada</v>
      </c>
      <c r="F123" s="9" t="str">
        <f ca="1">+WORLDCUP!BD61</f>
        <v>Paraguay</v>
      </c>
      <c r="G123" s="9" t="str">
        <f ca="1">+WORLDCUP!BD66</f>
        <v>Senegal</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Canada</v>
      </c>
      <c r="F124" s="9" t="str">
        <f ca="1">+WORLDCUP!BD61</f>
        <v>Paraguay</v>
      </c>
      <c r="G124" s="9" t="str">
        <f ca="1">+WORLDCUP!BD67</f>
        <v>Algeria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Canada</v>
      </c>
      <c r="F125" s="9" t="str">
        <f ca="1">+WORLDCUP!BD61</f>
        <v>Paraguay</v>
      </c>
      <c r="G125" s="9" t="str">
        <f ca="1">+WORLDCUP!BD67</f>
        <v>Algeria</v>
      </c>
      <c r="H125" s="9" t="str">
        <f ca="1">+WORLDCUP!BD63</f>
        <v>Japan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Canada</v>
      </c>
      <c r="F126" s="9" t="str">
        <f ca="1">+WORLDCUP!BD61</f>
        <v>Paraguay</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Canada</v>
      </c>
      <c r="F127" s="9" t="str">
        <f ca="1">+WORLDCUP!BD61</f>
        <v>Paraguay</v>
      </c>
      <c r="G127" s="9" t="str">
        <f ca="1">+WORLDCUP!BD65</f>
        <v>Saudi Arabia</v>
      </c>
      <c r="H127" s="9" t="str">
        <f ca="1">+WORLDCUP!BD63</f>
        <v>Japan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Canada</v>
      </c>
      <c r="F128" s="9" t="str">
        <f ca="1">+WORLDCUP!BD60</f>
        <v>Scotland</v>
      </c>
      <c r="G128" s="9" t="str">
        <f ca="1">+WORLDCUP!BD67</f>
        <v>Algeria</v>
      </c>
      <c r="H128" s="9" t="str">
        <f ca="1">+WORLDCUP!BD63</f>
        <v>Japan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Canada</v>
      </c>
      <c r="F129" s="9" t="str">
        <f ca="1">+WORLDCUP!BD61</f>
        <v>Paraguay</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Canada</v>
      </c>
      <c r="F130" s="9" t="str">
        <f ca="1">+WORLDCUP!BD61</f>
        <v>Paraguay</v>
      </c>
      <c r="G130" s="9" t="str">
        <f ca="1">+WORLDCUP!BD65</f>
        <v>Saudi Arabia</v>
      </c>
      <c r="H130" s="9" t="str">
        <f ca="1">+WORLDCUP!BD63</f>
        <v>Japan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Canada</v>
      </c>
      <c r="F131" s="9" t="str">
        <f ca="1">+WORLDCUP!BD60</f>
        <v>Scotland</v>
      </c>
      <c r="G131" s="9" t="str">
        <f ca="1">+WORLDCUP!BD67</f>
        <v>Algeria</v>
      </c>
      <c r="H131" s="9" t="str">
        <f ca="1">+WORLDCUP!BD63</f>
        <v>Japan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Algeria</v>
      </c>
      <c r="E132" s="9" t="str">
        <f ca="1">+WORLDCUP!BD59</f>
        <v>Canada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Algeria</v>
      </c>
      <c r="E133" s="9" t="str">
        <f ca="1">+WORLDCUP!BD59</f>
        <v>Canada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Canada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Algeria</v>
      </c>
      <c r="E135" s="9" t="str">
        <f ca="1">+WORLDCUP!BD59</f>
        <v>Canada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Algeria</v>
      </c>
      <c r="E136" s="9" t="str">
        <f ca="1">+WORLDCUP!BD59</f>
        <v>Canada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Canada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Canada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Canada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Canada</v>
      </c>
      <c r="F140" s="9" t="str">
        <f ca="1">+WORLDCUP!BD60</f>
        <v>Scotland</v>
      </c>
      <c r="G140" s="9" t="str">
        <f ca="1">+WORLDCUP!BD67</f>
        <v>Algeria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Canada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Canada</v>
      </c>
      <c r="F142" s="9" t="str">
        <f ca="1">+WORLDCUP!BD60</f>
        <v>Scotland</v>
      </c>
      <c r="G142" s="9" t="str">
        <f ca="1">+WORLDCUP!BD67</f>
        <v>Algeria</v>
      </c>
      <c r="H142" s="9" t="str">
        <f ca="1">+WORLDCUP!BD61</f>
        <v>Paraguay</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Canada</v>
      </c>
      <c r="F143" s="9" t="str">
        <f ca="1">+WORLDCUP!BD60</f>
        <v>Scotland</v>
      </c>
      <c r="G143" s="9" t="str">
        <f ca="1">+WORLDCUP!BD67</f>
        <v>Algeria</v>
      </c>
      <c r="H143" s="9" t="str">
        <f ca="1">+WORLDCUP!BD61</f>
        <v>Paraguay</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Canada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Canada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Canada</v>
      </c>
      <c r="F146" s="9" t="str">
        <f ca="1">+WORLDCUP!BD60</f>
        <v>Scotland</v>
      </c>
      <c r="G146" s="9" t="str">
        <f ca="1">+WORLDCUP!BD67</f>
        <v>Algeria</v>
      </c>
      <c r="H146" s="9" t="str">
        <f ca="1">+WORLDCUP!BD61</f>
        <v>Paraguay</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Paraguay</v>
      </c>
      <c r="G147" s="9" t="str">
        <f ca="1">+WORLDCUP!BD62</f>
        <v>Ecuador</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Canada</v>
      </c>
      <c r="F148" s="9" t="str">
        <f ca="1">+WORLDCUP!BD61</f>
        <v>Paraguay</v>
      </c>
      <c r="G148" s="9" t="str">
        <f ca="1">+WORLDCUP!BD66</f>
        <v>Senegal</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Paraguay</v>
      </c>
      <c r="G149" s="9" t="str">
        <f ca="1">+WORLDCUP!BD62</f>
        <v>Ecuador</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Paraguay</v>
      </c>
      <c r="G150" s="9" t="str">
        <f ca="1">+WORLDCUP!BD62</f>
        <v>Ecuador</v>
      </c>
      <c r="H150" s="9" t="str">
        <f ca="1">+WORLDCUP!BD63</f>
        <v>Japan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Canada</v>
      </c>
      <c r="F151" s="9" t="str">
        <f ca="1">+WORLDCUP!BD61</f>
        <v>Paraguay</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Paraguay</v>
      </c>
      <c r="G152" s="9" t="str">
        <f ca="1">+WORLDCUP!BD65</f>
        <v>Saudi Arabia</v>
      </c>
      <c r="H152" s="9" t="str">
        <f ca="1">+WORLDCUP!BD63</f>
        <v>Japan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Paraguay</v>
      </c>
      <c r="G153" s="9" t="str">
        <f ca="1">+WORLDCUP!BD65</f>
        <v>Saudi Arabia</v>
      </c>
      <c r="H153" s="9" t="str">
        <f ca="1">+WORLDCUP!BD63</f>
        <v>Japan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Canada</v>
      </c>
      <c r="F154" s="9" t="str">
        <f ca="1">+WORLDCUP!BD61</f>
        <v>Paraguay</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Canada</v>
      </c>
      <c r="F155" s="9" t="str">
        <f ca="1">+WORLDCUP!BD61</f>
        <v>Paraguay</v>
      </c>
      <c r="G155" s="9" t="str">
        <f ca="1">+WORLDCUP!BD65</f>
        <v>Saudi Arabia</v>
      </c>
      <c r="H155" s="9" t="str">
        <f ca="1">+WORLDCUP!BD63</f>
        <v>Japan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Paraguay</v>
      </c>
      <c r="G156" s="9" t="str">
        <f ca="1">+WORLDCUP!BD65</f>
        <v>Saudi Arabia</v>
      </c>
      <c r="H156" s="9" t="str">
        <f ca="1">+WORLDCUP!BD63</f>
        <v>Japan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Canada</v>
      </c>
      <c r="F157" s="9" t="str">
        <f ca="1">+WORLDCUP!BD61</f>
        <v>Paraguay</v>
      </c>
      <c r="G157" s="9" t="str">
        <f ca="1">+WORLDCUP!BD62</f>
        <v>Ecuador</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Canada</v>
      </c>
      <c r="F158" s="9" t="str">
        <f ca="1">+WORLDCUP!BD61</f>
        <v>Paraguay</v>
      </c>
      <c r="G158" s="9" t="str">
        <f ca="1">+WORLDCUP!BD67</f>
        <v>Algeria</v>
      </c>
      <c r="H158" s="9" t="str">
        <f ca="1">+WORLDCUP!BD63</f>
        <v>Japan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Canada</v>
      </c>
      <c r="F159" s="9" t="str">
        <f ca="1">+WORLDCUP!BD61</f>
        <v>Paraguay</v>
      </c>
      <c r="G159" s="9" t="str">
        <f ca="1">+WORLDCUP!BD67</f>
        <v>Algeria</v>
      </c>
      <c r="H159" s="9" t="str">
        <f ca="1">+WORLDCUP!BD63</f>
        <v>Japan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Canada</v>
      </c>
      <c r="F160" s="9" t="str">
        <f ca="1">+WORLDCUP!BD61</f>
        <v>Paraguay</v>
      </c>
      <c r="G160" s="9" t="str">
        <f ca="1">+WORLDCUP!BD62</f>
        <v>Ecuador</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Canada</v>
      </c>
      <c r="F161" s="9" t="str">
        <f ca="1">+WORLDCUP!BD61</f>
        <v>Paraguay</v>
      </c>
      <c r="G161" s="9" t="str">
        <f ca="1">+WORLDCUP!BD62</f>
        <v>Ecuador</v>
      </c>
      <c r="H161" s="9" t="str">
        <f ca="1">+WORLDCUP!BD63</f>
        <v>Japan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Canada</v>
      </c>
      <c r="F162" s="9" t="str">
        <f ca="1">+WORLDCUP!BD61</f>
        <v>Paraguay</v>
      </c>
      <c r="G162" s="9" t="str">
        <f ca="1">+WORLDCUP!BD67</f>
        <v>Algeria</v>
      </c>
      <c r="H162" s="9" t="str">
        <f ca="1">+WORLDCUP!BD63</f>
        <v>Japan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Canada</v>
      </c>
      <c r="F163" s="9" t="str">
        <f ca="1">+WORLDCUP!BD61</f>
        <v>Paraguay</v>
      </c>
      <c r="G163" s="9" t="str">
        <f ca="1">+WORLDCUP!BD65</f>
        <v>Saudi Arabia</v>
      </c>
      <c r="H163" s="9" t="str">
        <f ca="1">+WORLDCUP!BD63</f>
        <v>Japan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Canada</v>
      </c>
      <c r="F164" s="9" t="str">
        <f ca="1">+WORLDCUP!BD61</f>
        <v>Paraguay</v>
      </c>
      <c r="G164" s="9" t="str">
        <f ca="1">+WORLDCUP!BD65</f>
        <v>Saudi Arabia</v>
      </c>
      <c r="H164" s="9" t="str">
        <f ca="1">+WORLDCUP!BD63</f>
        <v>Japan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Canada</v>
      </c>
      <c r="F165" s="9" t="str">
        <f ca="1">+WORLDCUP!BD60</f>
        <v>Scotland</v>
      </c>
      <c r="G165" s="9" t="str">
        <f ca="1">+WORLDCUP!BD67</f>
        <v>Algeria</v>
      </c>
      <c r="H165" s="9" t="str">
        <f ca="1">+WORLDCUP!BD63</f>
        <v>Japan</v>
      </c>
      <c r="I165" s="9" t="str">
        <f ca="1">+WORLDCUP!BD61</f>
        <v>Paraguay</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Canada</v>
      </c>
      <c r="F166" s="9" t="str">
        <f ca="1">+WORLDCUP!BD61</f>
        <v>Paraguay</v>
      </c>
      <c r="G166" s="9" t="str">
        <f ca="1">+WORLDCUP!BD65</f>
        <v>Saudi Arabia</v>
      </c>
      <c r="H166" s="9" t="str">
        <f ca="1">+WORLDCUP!BD63</f>
        <v>Japan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Japan</v>
      </c>
      <c r="G167" s="9" t="str">
        <f ca="1">+WORLDCUP!BD58</f>
        <v>South Korea</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Algeria</v>
      </c>
      <c r="E168" s="9" t="str">
        <f ca="1">+WORLDCUP!BD66</f>
        <v>Senegal</v>
      </c>
      <c r="F168" s="9" t="str">
        <f ca="1">+WORLDCUP!BD58</f>
        <v>South Korea</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Algeria</v>
      </c>
      <c r="E169" s="9" t="str">
        <f ca="1">+WORLDCUP!BD66</f>
        <v>Senegal</v>
      </c>
      <c r="F169" s="9" t="str">
        <f ca="1">+WORLDCUP!BD63</f>
        <v>Japan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Algeria</v>
      </c>
      <c r="E170" s="9" t="str">
        <f ca="1">+WORLDCUP!BD66</f>
        <v>Senegal</v>
      </c>
      <c r="F170" s="9" t="str">
        <f ca="1">+WORLDCUP!BD63</f>
        <v>Japan</v>
      </c>
      <c r="G170" s="9" t="str">
        <f ca="1">+WORLDCUP!BD58</f>
        <v>South Korea</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Algeria</v>
      </c>
      <c r="F171" s="9" t="str">
        <f ca="1">+WORLDCUP!BD63</f>
        <v>Japan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Senegal</v>
      </c>
      <c r="F172" s="9" t="str">
        <f ca="1">+WORLDCUP!BD63</f>
        <v>Japan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Algeria</v>
      </c>
      <c r="F173" s="9" t="str">
        <f ca="1">+WORLDCUP!BD63</f>
        <v>Japan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Algeria</v>
      </c>
      <c r="F174" s="9" t="str">
        <f ca="1">+WORLDCUP!BD63</f>
        <v>Japan</v>
      </c>
      <c r="G174" s="9" t="str">
        <f ca="1">+WORLDCUP!BD58</f>
        <v>South Korea</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South Korea</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South Korea</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South Korea</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South Korea</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South Korea</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South Korea</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South Korea</v>
      </c>
      <c r="H181" s="9" t="str">
        <f ca="1">+WORLDCUP!BD63</f>
        <v>Japan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Algeria</v>
      </c>
      <c r="E182" s="9" t="str">
        <f ca="1">+WORLDCUP!BD66</f>
        <v>Senegal</v>
      </c>
      <c r="F182" s="9" t="str">
        <f ca="1">+WORLDCUP!BD61</f>
        <v>Paraguay</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Algeria</v>
      </c>
      <c r="E183" s="9" t="str">
        <f ca="1">+WORLDCUP!BD66</f>
        <v>Senegal</v>
      </c>
      <c r="F183" s="9" t="str">
        <f ca="1">+WORLDCUP!BD61</f>
        <v>Paraguay</v>
      </c>
      <c r="G183" s="9" t="str">
        <f ca="1">+WORLDCUP!BD58</f>
        <v>South Korea</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Senegal</v>
      </c>
      <c r="F185" s="9" t="str">
        <f ca="1">+WORLDCUP!BD61</f>
        <v>Paraguay</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Algeria</v>
      </c>
      <c r="F187" s="9" t="str">
        <f ca="1">+WORLDCUP!BD61</f>
        <v>Paraguay</v>
      </c>
      <c r="G187" s="9" t="str">
        <f ca="1">+WORLDCUP!BD58</f>
        <v>South Korea</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Algeria</v>
      </c>
      <c r="E188" s="9" t="str">
        <f ca="1">+WORLDCUP!BD66</f>
        <v>Senegal</v>
      </c>
      <c r="F188" s="9" t="str">
        <f ca="1">+WORLDCUP!BD61</f>
        <v>Paraguay</v>
      </c>
      <c r="G188" s="9" t="str">
        <f ca="1">+WORLDCUP!BD58</f>
        <v>South Korea</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Ecuador</v>
      </c>
      <c r="F189" s="9" t="str">
        <f ca="1">+WORLDCUP!BD61</f>
        <v>Paraguay</v>
      </c>
      <c r="G189" s="9" t="str">
        <f ca="1">+WORLDCUP!BD58</f>
        <v>South Korea</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Paraguay</v>
      </c>
      <c r="G190" s="9" t="str">
        <f ca="1">+WORLDCUP!BD58</f>
        <v>South Korea</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Ecuador</v>
      </c>
      <c r="F191" s="9" t="str">
        <f ca="1">+WORLDCUP!BD61</f>
        <v>Paraguay</v>
      </c>
      <c r="G191" s="9" t="str">
        <f ca="1">+WORLDCUP!BD58</f>
        <v>South Korea</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Ecuador</v>
      </c>
      <c r="F192" s="9" t="str">
        <f ca="1">+WORLDCUP!BD61</f>
        <v>Paraguay</v>
      </c>
      <c r="G192" s="9" t="str">
        <f ca="1">+WORLDCUP!BD58</f>
        <v>South Korea</v>
      </c>
      <c r="H192" s="9" t="str">
        <f ca="1">+WORLDCUP!BD63</f>
        <v>Japan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Algeria</v>
      </c>
      <c r="F193" s="9" t="str">
        <f ca="1">+WORLDCUP!BD61</f>
        <v>Paraguay</v>
      </c>
      <c r="G193" s="9" t="str">
        <f ca="1">+WORLDCUP!BD58</f>
        <v>South Korea</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Senegal</v>
      </c>
      <c r="F194" s="9" t="str">
        <f ca="1">+WORLDCUP!BD61</f>
        <v>Paraguay</v>
      </c>
      <c r="G194" s="9" t="str">
        <f ca="1">+WORLDCUP!BD58</f>
        <v>South Korea</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Algeria</v>
      </c>
      <c r="F195" s="9" t="str">
        <f ca="1">+WORLDCUP!BD61</f>
        <v>Paraguay</v>
      </c>
      <c r="G195" s="9" t="str">
        <f ca="1">+WORLDCUP!BD58</f>
        <v>South Korea</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Algeria</v>
      </c>
      <c r="F196" s="9" t="str">
        <f ca="1">+WORLDCUP!BD61</f>
        <v>Paraguay</v>
      </c>
      <c r="G196" s="9" t="str">
        <f ca="1">+WORLDCUP!BD58</f>
        <v>South Korea</v>
      </c>
      <c r="H196" s="9" t="str">
        <f ca="1">+WORLDCUP!BD63</f>
        <v>Japan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Ecuador</v>
      </c>
      <c r="F197" s="9" t="str">
        <f ca="1">+WORLDCUP!BD61</f>
        <v>Paraguay</v>
      </c>
      <c r="G197" s="9" t="str">
        <f ca="1">+WORLDCUP!BD58</f>
        <v>South Korea</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South Korea</v>
      </c>
      <c r="H198" s="9" t="str">
        <f ca="1">+WORLDCUP!BD63</f>
        <v>Japan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South Korea</v>
      </c>
      <c r="H199" s="9" t="str">
        <f ca="1">+WORLDCUP!BD63</f>
        <v>Japan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Ecuador</v>
      </c>
      <c r="F200" s="9" t="str">
        <f ca="1">+WORLDCUP!BD61</f>
        <v>Paraguay</v>
      </c>
      <c r="G200" s="9" t="str">
        <f ca="1">+WORLDCUP!BD58</f>
        <v>South Korea</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Ecuador</v>
      </c>
      <c r="F201" s="9" t="str">
        <f ca="1">+WORLDCUP!BD61</f>
        <v>Paraguay</v>
      </c>
      <c r="G201" s="9" t="str">
        <f ca="1">+WORLDCUP!BD58</f>
        <v>South Korea</v>
      </c>
      <c r="H201" s="9" t="str">
        <f ca="1">+WORLDCUP!BD63</f>
        <v>Japan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South Korea</v>
      </c>
      <c r="H202" s="9" t="str">
        <f ca="1">+WORLDCUP!BD63</f>
        <v>Japan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Korea</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South Korea</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South Korea</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South Korea</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South Korea</v>
      </c>
      <c r="H209" s="9" t="str">
        <f ca="1">+WORLDCUP!BD63</f>
        <v>Japan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Algeria</v>
      </c>
      <c r="E211" s="9" t="str">
        <f ca="1">+WORLDCUP!BD66</f>
        <v>Senegal</v>
      </c>
      <c r="F211" s="9" t="str">
        <f ca="1">+WORLDCUP!BD60</f>
        <v>Scotland</v>
      </c>
      <c r="G211" s="9" t="str">
        <f ca="1">+WORLDCUP!BD58</f>
        <v>South Korea</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Algeria</v>
      </c>
      <c r="E216" s="9" t="str">
        <f ca="1">+WORLDCUP!BD66</f>
        <v>Senegal</v>
      </c>
      <c r="F216" s="9" t="str">
        <f ca="1">+WORLDCUP!BD60</f>
        <v>Scotland</v>
      </c>
      <c r="G216" s="9" t="str">
        <f ca="1">+WORLDCUP!BD58</f>
        <v>South Korea</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Ecuador</v>
      </c>
      <c r="F217" s="9" t="str">
        <f ca="1">+WORLDCUP!BD60</f>
        <v>Scotland</v>
      </c>
      <c r="G217" s="9" t="str">
        <f ca="1">+WORLDCUP!BD58</f>
        <v>South Korea</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Scotland</v>
      </c>
      <c r="G218" s="9" t="str">
        <f ca="1">+WORLDCUP!BD58</f>
        <v>South Korea</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Ecuador</v>
      </c>
      <c r="F219" s="9" t="str">
        <f ca="1">+WORLDCUP!BD60</f>
        <v>Scotland</v>
      </c>
      <c r="G219" s="9" t="str">
        <f ca="1">+WORLDCUP!BD58</f>
        <v>South Korea</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Ecuador</v>
      </c>
      <c r="F220" s="9" t="str">
        <f ca="1">+WORLDCUP!BD60</f>
        <v>Scotland</v>
      </c>
      <c r="G220" s="9" t="str">
        <f ca="1">+WORLDCUP!BD58</f>
        <v>South Korea</v>
      </c>
      <c r="H220" s="9" t="str">
        <f ca="1">+WORLDCUP!BD63</f>
        <v>Japan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Algeria</v>
      </c>
      <c r="F221" s="9" t="str">
        <f ca="1">+WORLDCUP!BD60</f>
        <v>Scotland</v>
      </c>
      <c r="G221" s="9" t="str">
        <f ca="1">+WORLDCUP!BD58</f>
        <v>South Korea</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Senegal</v>
      </c>
      <c r="F222" s="9" t="str">
        <f ca="1">+WORLDCUP!BD60</f>
        <v>Scotland</v>
      </c>
      <c r="G222" s="9" t="str">
        <f ca="1">+WORLDCUP!BD58</f>
        <v>South Korea</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Algeria</v>
      </c>
      <c r="F223" s="9" t="str">
        <f ca="1">+WORLDCUP!BD60</f>
        <v>Scotland</v>
      </c>
      <c r="G223" s="9" t="str">
        <f ca="1">+WORLDCUP!BD58</f>
        <v>South Korea</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Algeria</v>
      </c>
      <c r="F224" s="9" t="str">
        <f ca="1">+WORLDCUP!BD60</f>
        <v>Scotland</v>
      </c>
      <c r="G224" s="9" t="str">
        <f ca="1">+WORLDCUP!BD58</f>
        <v>South Korea</v>
      </c>
      <c r="H224" s="9" t="str">
        <f ca="1">+WORLDCUP!BD63</f>
        <v>Japan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Ecuador</v>
      </c>
      <c r="F225" s="9" t="str">
        <f ca="1">+WORLDCUP!BD60</f>
        <v>Scotland</v>
      </c>
      <c r="G225" s="9" t="str">
        <f ca="1">+WORLDCUP!BD58</f>
        <v>South Korea</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South Korea</v>
      </c>
      <c r="H226" s="9" t="str">
        <f ca="1">+WORLDCUP!BD63</f>
        <v>Japan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South Korea</v>
      </c>
      <c r="H227" s="9" t="str">
        <f ca="1">+WORLDCUP!BD63</f>
        <v>Japan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Ecuador</v>
      </c>
      <c r="F228" s="9" t="str">
        <f ca="1">+WORLDCUP!BD60</f>
        <v>Scotland</v>
      </c>
      <c r="G228" s="9" t="str">
        <f ca="1">+WORLDCUP!BD58</f>
        <v>South Korea</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Ecuador</v>
      </c>
      <c r="F229" s="9" t="str">
        <f ca="1">+WORLDCUP!BD60</f>
        <v>Scotland</v>
      </c>
      <c r="G229" s="9" t="str">
        <f ca="1">+WORLDCUP!BD58</f>
        <v>South Korea</v>
      </c>
      <c r="H229" s="9" t="str">
        <f ca="1">+WORLDCUP!BD63</f>
        <v>Japan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South Korea</v>
      </c>
      <c r="H230" s="9" t="str">
        <f ca="1">+WORLDCUP!BD63</f>
        <v>Japan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Korea</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South Korea</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South Korea</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South Korea</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South Korea</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Korea</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Japan</v>
      </c>
      <c r="F238" s="9" t="str">
        <f ca="1">+WORLDCUP!BD60</f>
        <v>Scotland</v>
      </c>
      <c r="G238" s="9" t="str">
        <f ca="1">+WORLDCUP!BD58</f>
        <v>South Korea</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Scotland</v>
      </c>
      <c r="G239" s="9" t="str">
        <f ca="1">+WORLDCUP!BD58</f>
        <v>South Korea</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Japan</v>
      </c>
      <c r="F240" s="9" t="str">
        <f ca="1">+WORLDCUP!BD60</f>
        <v>Scotland</v>
      </c>
      <c r="G240" s="9" t="str">
        <f ca="1">+WORLDCUP!BD58</f>
        <v>South Korea</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Japan</v>
      </c>
      <c r="F241" s="9" t="str">
        <f ca="1">+WORLDCUP!BD60</f>
        <v>Scotland</v>
      </c>
      <c r="G241" s="9" t="str">
        <f ca="1">+WORLDCUP!BD58</f>
        <v>South Korea</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Korea</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South Korea</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Korea</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Korea</v>
      </c>
      <c r="H245" s="9" t="str">
        <f ca="1">+WORLDCUP!BD63</f>
        <v>Japan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Japan</v>
      </c>
      <c r="F246" s="9" t="str">
        <f ca="1">+WORLDCUP!BD60</f>
        <v>Scotland</v>
      </c>
      <c r="G246" s="9" t="str">
        <f ca="1">+WORLDCUP!BD58</f>
        <v>South Korea</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Korea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South Korea</v>
      </c>
      <c r="H248" s="9" t="str">
        <f ca="1">+WORLDCUP!BD63</f>
        <v>Japan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Japan</v>
      </c>
      <c r="F249" s="9" t="str">
        <f ca="1">+WORLDCUP!BD60</f>
        <v>Scotland</v>
      </c>
      <c r="G249" s="9" t="str">
        <f ca="1">+WORLDCUP!BD58</f>
        <v>South Korea</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Japan</v>
      </c>
      <c r="F250" s="9" t="str">
        <f ca="1">+WORLDCUP!BD60</f>
        <v>Scotland</v>
      </c>
      <c r="G250" s="9" t="str">
        <f ca="1">+WORLDCUP!BD58</f>
        <v>South Korea</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South Korea</v>
      </c>
      <c r="H251" s="9" t="str">
        <f ca="1">+WORLDCUP!BD63</f>
        <v>Japan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Algeria</v>
      </c>
      <c r="E252" s="9" t="str">
        <f ca="1">+WORLDCUP!BD66</f>
        <v>Senegal</v>
      </c>
      <c r="F252" s="9" t="str">
        <f ca="1">+WORLDCUP!BD60</f>
        <v>Scotland</v>
      </c>
      <c r="G252" s="9" t="str">
        <f ca="1">+WORLDCUP!BD58</f>
        <v>South Korea</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Ecuador</v>
      </c>
      <c r="F253" s="9" t="str">
        <f ca="1">+WORLDCUP!BD60</f>
        <v>Scotland</v>
      </c>
      <c r="G253" s="9" t="str">
        <f ca="1">+WORLDCUP!BD58</f>
        <v>South Korea</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Scotland</v>
      </c>
      <c r="G254" s="9" t="str">
        <f ca="1">+WORLDCUP!BD58</f>
        <v>South Korea</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Ecuador</v>
      </c>
      <c r="F255" s="9" t="str">
        <f ca="1">+WORLDCUP!BD60</f>
        <v>Scotland</v>
      </c>
      <c r="G255" s="9" t="str">
        <f ca="1">+WORLDCUP!BD58</f>
        <v>South Korea</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Ecuador</v>
      </c>
      <c r="F256" s="9" t="str">
        <f ca="1">+WORLDCUP!BD60</f>
        <v>Scotland</v>
      </c>
      <c r="G256" s="9" t="str">
        <f ca="1">+WORLDCUP!BD58</f>
        <v>South Korea</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Algeria</v>
      </c>
      <c r="F257" s="9" t="str">
        <f ca="1">+WORLDCUP!BD60</f>
        <v>Scotland</v>
      </c>
      <c r="G257" s="9" t="str">
        <f ca="1">+WORLDCUP!BD58</f>
        <v>South Korea</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Senegal</v>
      </c>
      <c r="F258" s="9" t="str">
        <f ca="1">+WORLDCUP!BD60</f>
        <v>Scotland</v>
      </c>
      <c r="G258" s="9" t="str">
        <f ca="1">+WORLDCUP!BD58</f>
        <v>South Korea</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Algeria</v>
      </c>
      <c r="F259" s="9" t="str">
        <f ca="1">+WORLDCUP!BD60</f>
        <v>Scotland</v>
      </c>
      <c r="G259" s="9" t="str">
        <f ca="1">+WORLDCUP!BD58</f>
        <v>South Korea</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Algeria</v>
      </c>
      <c r="F260" s="9" t="str">
        <f ca="1">+WORLDCUP!BD60</f>
        <v>Scotland</v>
      </c>
      <c r="G260" s="9" t="str">
        <f ca="1">+WORLDCUP!BD58</f>
        <v>South Korea</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Ecuador</v>
      </c>
      <c r="F261" s="9" t="str">
        <f ca="1">+WORLDCUP!BD60</f>
        <v>Scotland</v>
      </c>
      <c r="G261" s="9" t="str">
        <f ca="1">+WORLDCUP!BD58</f>
        <v>South Korea</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South Korea</v>
      </c>
      <c r="H262" s="9" t="str">
        <f ca="1">+WORLDCUP!BD61</f>
        <v>Paraguay</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South Korea</v>
      </c>
      <c r="H263" s="9" t="str">
        <f ca="1">+WORLDCUP!BD61</f>
        <v>Paraguay</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Ecuador</v>
      </c>
      <c r="F264" s="9" t="str">
        <f ca="1">+WORLDCUP!BD60</f>
        <v>Scotland</v>
      </c>
      <c r="G264" s="9" t="str">
        <f ca="1">+WORLDCUP!BD58</f>
        <v>South Korea</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Ecuador</v>
      </c>
      <c r="F265" s="9" t="str">
        <f ca="1">+WORLDCUP!BD60</f>
        <v>Scotland</v>
      </c>
      <c r="G265" s="9" t="str">
        <f ca="1">+WORLDCUP!BD58</f>
        <v>South Korea</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South Korea</v>
      </c>
      <c r="H266" s="9" t="str">
        <f ca="1">+WORLDCUP!BD61</f>
        <v>Paraguay</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Ecuador</v>
      </c>
      <c r="F267" s="9" t="str">
        <f ca="1">+WORLDCUP!BD61</f>
        <v>Paraguay</v>
      </c>
      <c r="G267" s="9" t="str">
        <f ca="1">+WORLDCUP!BD58</f>
        <v>South Korea</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Paraguay</v>
      </c>
      <c r="G268" s="9" t="str">
        <f ca="1">+WORLDCUP!BD58</f>
        <v>South Korea</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Ecuador</v>
      </c>
      <c r="F269" s="9" t="str">
        <f ca="1">+WORLDCUP!BD61</f>
        <v>Paraguay</v>
      </c>
      <c r="G269" s="9" t="str">
        <f ca="1">+WORLDCUP!BD58</f>
        <v>South Korea</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Ecuador</v>
      </c>
      <c r="F270" s="9" t="str">
        <f ca="1">+WORLDCUP!BD61</f>
        <v>Paraguay</v>
      </c>
      <c r="G270" s="9" t="str">
        <f ca="1">+WORLDCUP!BD58</f>
        <v>South Korea</v>
      </c>
      <c r="H270" s="9" t="str">
        <f ca="1">+WORLDCUP!BD63</f>
        <v>Japan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Japan</v>
      </c>
      <c r="F271" s="9" t="str">
        <f ca="1">+WORLDCUP!BD60</f>
        <v>Scotland</v>
      </c>
      <c r="G271" s="9" t="str">
        <f ca="1">+WORLDCUP!BD58</f>
        <v>South Korea</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Japan</v>
      </c>
      <c r="F272" s="9" t="str">
        <f ca="1">+WORLDCUP!BD60</f>
        <v>Scotland</v>
      </c>
      <c r="G272" s="9" t="str">
        <f ca="1">+WORLDCUP!BD58</f>
        <v>South Korea</v>
      </c>
      <c r="H272" s="9" t="str">
        <f ca="1">+WORLDCUP!BD61</f>
        <v>Paraguay</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Ecuador</v>
      </c>
      <c r="F273" s="9" t="str">
        <f ca="1">+WORLDCUP!BD60</f>
        <v>Scotland</v>
      </c>
      <c r="G273" s="9" t="str">
        <f ca="1">+WORLDCUP!BD58</f>
        <v>South Korea</v>
      </c>
      <c r="H273" s="9" t="str">
        <f ca="1">+WORLDCUP!BD63</f>
        <v>Japan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Japan</v>
      </c>
      <c r="F274" s="9" t="str">
        <f ca="1">+WORLDCUP!BD60</f>
        <v>Scotland</v>
      </c>
      <c r="G274" s="9" t="str">
        <f ca="1">+WORLDCUP!BD58</f>
        <v>South Korea</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Japan</v>
      </c>
      <c r="F275" s="9" t="str">
        <f ca="1">+WORLDCUP!BD60</f>
        <v>Scotland</v>
      </c>
      <c r="G275" s="9" t="str">
        <f ca="1">+WORLDCUP!BD58</f>
        <v>South Korea</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Ecuador</v>
      </c>
      <c r="F276" s="9" t="str">
        <f ca="1">+WORLDCUP!BD60</f>
        <v>Scotland</v>
      </c>
      <c r="G276" s="9" t="str">
        <f ca="1">+WORLDCUP!BD58</f>
        <v>South Korea</v>
      </c>
      <c r="H276" s="9" t="str">
        <f ca="1">+WORLDCUP!BD63</f>
        <v>Japan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Ecuador</v>
      </c>
      <c r="F277" s="9" t="str">
        <f ca="1">+WORLDCUP!BD61</f>
        <v>Paraguay</v>
      </c>
      <c r="G277" s="9" t="str">
        <f ca="1">+WORLDCUP!BD58</f>
        <v>South Korea</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Korea</v>
      </c>
      <c r="H278" s="9" t="str">
        <f ca="1">+WORLDCUP!BD63</f>
        <v>Japan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Korea</v>
      </c>
      <c r="H279" s="9" t="str">
        <f ca="1">+WORLDCUP!BD63</f>
        <v>Japan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Ecuador</v>
      </c>
      <c r="F280" s="9" t="str">
        <f ca="1">+WORLDCUP!BD61</f>
        <v>Paraguay</v>
      </c>
      <c r="G280" s="9" t="str">
        <f ca="1">+WORLDCUP!BD58</f>
        <v>South Korea</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Ecuador</v>
      </c>
      <c r="F281" s="9" t="str">
        <f ca="1">+WORLDCUP!BD61</f>
        <v>Paraguay</v>
      </c>
      <c r="G281" s="9" t="str">
        <f ca="1">+WORLDCUP!BD58</f>
        <v>South Korea</v>
      </c>
      <c r="H281" s="9" t="str">
        <f ca="1">+WORLDCUP!BD63</f>
        <v>Japan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Korea</v>
      </c>
      <c r="H282" s="9" t="str">
        <f ca="1">+WORLDCUP!BD63</f>
        <v>Japan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Japan</v>
      </c>
      <c r="F283" s="9" t="str">
        <f ca="1">+WORLDCUP!BD60</f>
        <v>Scotland</v>
      </c>
      <c r="G283" s="9" t="str">
        <f ca="1">+WORLDCUP!BD58</f>
        <v>South Korea</v>
      </c>
      <c r="H283" s="9" t="str">
        <f ca="1">+WORLDCUP!BD61</f>
        <v>Paraguay</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Ecuador</v>
      </c>
      <c r="F284" s="9" t="str">
        <f ca="1">+WORLDCUP!BD60</f>
        <v>Scotland</v>
      </c>
      <c r="G284" s="9" t="str">
        <f ca="1">+WORLDCUP!BD58</f>
        <v>South Korea</v>
      </c>
      <c r="H284" s="9" t="str">
        <f ca="1">+WORLDCUP!BD63</f>
        <v>Japan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South Korea</v>
      </c>
      <c r="H285" s="9" t="str">
        <f ca="1">+WORLDCUP!BD63</f>
        <v>Japan</v>
      </c>
      <c r="I285" s="9" t="str">
        <f ca="1">+WORLDCUP!BD61</f>
        <v>Paraguay</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Ecuador</v>
      </c>
      <c r="F286" s="9" t="str">
        <f ca="1">+WORLDCUP!BD60</f>
        <v>Scotland</v>
      </c>
      <c r="G286" s="9" t="str">
        <f ca="1">+WORLDCUP!BD58</f>
        <v>South Korea</v>
      </c>
      <c r="H286" s="9" t="str">
        <f ca="1">+WORLDCUP!BD63</f>
        <v>Japan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Canada</v>
      </c>
      <c r="F287" s="9" t="str">
        <f ca="1">+WORLDCUP!BD58</f>
        <v>South Korea</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Canada</v>
      </c>
      <c r="F288" s="9" t="str">
        <f ca="1">+WORLDCUP!BD58</f>
        <v>South Korea</v>
      </c>
      <c r="G288" s="9" t="str">
        <f ca="1">+WORLDCUP!BD66</f>
        <v>Senegal</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Canada</v>
      </c>
      <c r="F289" s="9" t="str">
        <f ca="1">+WORLDCUP!BD63</f>
        <v>Japan</v>
      </c>
      <c r="G289" s="9" t="str">
        <f ca="1">+WORLDCUP!BD58</f>
        <v>South Korea</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Canada</v>
      </c>
      <c r="F290" s="9" t="str">
        <f ca="1">+WORLDCUP!BD63</f>
        <v>Japan</v>
      </c>
      <c r="G290" s="9" t="str">
        <f ca="1">+WORLDCUP!BD58</f>
        <v>South Korea</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Canada</v>
      </c>
      <c r="F291" s="9" t="str">
        <f ca="1">+WORLDCUP!BD58</f>
        <v>South Korea</v>
      </c>
      <c r="G291" s="9" t="str">
        <f ca="1">+WORLDCUP!BD66</f>
        <v>Senegal</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Canada</v>
      </c>
      <c r="F292" s="9" t="str">
        <f ca="1">+WORLDCUP!BD63</f>
        <v>Japan</v>
      </c>
      <c r="G292" s="9" t="str">
        <f ca="1">+WORLDCUP!BD58</f>
        <v>South Korea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Canada</v>
      </c>
      <c r="F293" s="9" t="str">
        <f ca="1">+WORLDCUP!BD63</f>
        <v>Japan</v>
      </c>
      <c r="G293" s="9" t="str">
        <f ca="1">+WORLDCUP!BD58</f>
        <v>South Korea</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Algeria</v>
      </c>
      <c r="E294" s="9" t="str">
        <f ca="1">+WORLDCUP!BD59</f>
        <v>Canada</v>
      </c>
      <c r="F294" s="9" t="str">
        <f ca="1">+WORLDCUP!BD58</f>
        <v>South Korea</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Algeria</v>
      </c>
      <c r="E295" s="9" t="str">
        <f ca="1">+WORLDCUP!BD59</f>
        <v>Canada</v>
      </c>
      <c r="F295" s="9" t="str">
        <f ca="1">+WORLDCUP!BD58</f>
        <v>South Korea</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Algeria</v>
      </c>
      <c r="E296" s="9" t="str">
        <f ca="1">+WORLDCUP!BD59</f>
        <v>Canada</v>
      </c>
      <c r="F296" s="9" t="str">
        <f ca="1">+WORLDCUP!BD58</f>
        <v>South Korea</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Canada</v>
      </c>
      <c r="F297" s="9" t="str">
        <f ca="1">+WORLDCUP!BD58</f>
        <v>South Korea</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Algeria</v>
      </c>
      <c r="E298" s="9" t="str">
        <f ca="1">+WORLDCUP!BD59</f>
        <v>Canada</v>
      </c>
      <c r="F298" s="9" t="str">
        <f ca="1">+WORLDCUP!BD58</f>
        <v>South Korea</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Algeria</v>
      </c>
      <c r="E299" s="9" t="str">
        <f ca="1">+WORLDCUP!BD59</f>
        <v>Canada</v>
      </c>
      <c r="F299" s="9" t="str">
        <f ca="1">+WORLDCUP!BD58</f>
        <v>South Korea</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Algeria</v>
      </c>
      <c r="E300" s="9" t="str">
        <f ca="1">+WORLDCUP!BD59</f>
        <v>Canada</v>
      </c>
      <c r="F300" s="9" t="str">
        <f ca="1">+WORLDCUP!BD58</f>
        <v>South Korea</v>
      </c>
      <c r="G300" s="9" t="str">
        <f ca="1">+WORLDCUP!BD66</f>
        <v>Senegal</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Algeria</v>
      </c>
      <c r="E301" s="9" t="str">
        <f ca="1">+WORLDCUP!BD59</f>
        <v>Canada</v>
      </c>
      <c r="F301" s="9" t="str">
        <f ca="1">+WORLDCUP!BD63</f>
        <v>Japan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Canada</v>
      </c>
      <c r="F302" s="9" t="str">
        <f ca="1">+WORLDCUP!BD63</f>
        <v>Japan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Algeria</v>
      </c>
      <c r="E303" s="9" t="str">
        <f ca="1">+WORLDCUP!BD59</f>
        <v>Canada</v>
      </c>
      <c r="F303" s="9" t="str">
        <f ca="1">+WORLDCUP!BD63</f>
        <v>Japan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Algeria</v>
      </c>
      <c r="E304" s="9" t="str">
        <f ca="1">+WORLDCUP!BD59</f>
        <v>Canada</v>
      </c>
      <c r="F304" s="9" t="str">
        <f ca="1">+WORLDCUP!BD63</f>
        <v>Japan</v>
      </c>
      <c r="G304" s="9" t="str">
        <f ca="1">+WORLDCUP!BD58</f>
        <v>South Korea</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Algeria</v>
      </c>
      <c r="E305" s="9" t="str">
        <f ca="1">+WORLDCUP!BD59</f>
        <v>Canada</v>
      </c>
      <c r="F305" s="9" t="str">
        <f ca="1">+WORLDCUP!BD63</f>
        <v>Japan</v>
      </c>
      <c r="G305" s="9" t="str">
        <f ca="1">+WORLDCUP!BD58</f>
        <v>South Korea</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Canada</v>
      </c>
      <c r="F306" s="9" t="str">
        <f ca="1">+WORLDCUP!BD58</f>
        <v>South Korea</v>
      </c>
      <c r="G306" s="9" t="str">
        <f ca="1">+WORLDCUP!BD66</f>
        <v>Senegal</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Algeria</v>
      </c>
      <c r="E307" s="9" t="str">
        <f ca="1">+WORLDCUP!BD59</f>
        <v>Canada</v>
      </c>
      <c r="F307" s="9" t="str">
        <f ca="1">+WORLDCUP!BD63</f>
        <v>Japan</v>
      </c>
      <c r="G307" s="9" t="str">
        <f ca="1">+WORLDCUP!BD58</f>
        <v>South Korea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Algeria</v>
      </c>
      <c r="E308" s="9" t="str">
        <f ca="1">+WORLDCUP!BD59</f>
        <v>Canada</v>
      </c>
      <c r="F308" s="9" t="str">
        <f ca="1">+WORLDCUP!BD63</f>
        <v>Japan</v>
      </c>
      <c r="G308" s="9" t="str">
        <f ca="1">+WORLDCUP!BD58</f>
        <v>South Korea</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Canada</v>
      </c>
      <c r="F309" s="9" t="str">
        <f ca="1">+WORLDCUP!BD63</f>
        <v>Japan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Canada</v>
      </c>
      <c r="F310" s="9" t="str">
        <f ca="1">+WORLDCUP!BD63</f>
        <v>Japan</v>
      </c>
      <c r="G310" s="9" t="str">
        <f ca="1">+WORLDCUP!BD58</f>
        <v>South Korea</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Canada</v>
      </c>
      <c r="F311" s="9" t="str">
        <f ca="1">+WORLDCUP!BD63</f>
        <v>Japan</v>
      </c>
      <c r="G311" s="9" t="str">
        <f ca="1">+WORLDCUP!BD58</f>
        <v>South Korea</v>
      </c>
      <c r="H311" s="9" t="str">
        <f ca="1">+WORLDCUP!BD64</f>
        <v>Iran</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Canada</v>
      </c>
      <c r="F312" s="9" t="str">
        <f ca="1">+WORLDCUP!BD63</f>
        <v>Japan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Canada</v>
      </c>
      <c r="F313" s="9" t="str">
        <f ca="1">+WORLDCUP!BD63</f>
        <v>Japan</v>
      </c>
      <c r="G313" s="9" t="str">
        <f ca="1">+WORLDCUP!BD58</f>
        <v>South Korea</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Canada</v>
      </c>
      <c r="F314" s="9" t="str">
        <f ca="1">+WORLDCUP!BD63</f>
        <v>Japan</v>
      </c>
      <c r="G314" s="9" t="str">
        <f ca="1">+WORLDCUP!BD58</f>
        <v>South Korea</v>
      </c>
      <c r="H314" s="9" t="str">
        <f ca="1">+WORLDCUP!BD64</f>
        <v>Iran</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Canada</v>
      </c>
      <c r="F315" s="9" t="str">
        <f ca="1">+WORLDCUP!BD61</f>
        <v>Paraguay</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Canada</v>
      </c>
      <c r="F316" s="9" t="str">
        <f ca="1">+WORLDCUP!BD61</f>
        <v>Paraguay</v>
      </c>
      <c r="G316" s="9" t="str">
        <f ca="1">+WORLDCUP!BD58</f>
        <v>South Korea</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Canada</v>
      </c>
      <c r="F317" s="9" t="str">
        <f ca="1">+WORLDCUP!BD61</f>
        <v>Paraguay</v>
      </c>
      <c r="G317" s="9" t="str">
        <f ca="1">+WORLDCUP!BD58</f>
        <v>South Korea</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Canada</v>
      </c>
      <c r="F318" s="9" t="str">
        <f ca="1">+WORLDCUP!BD61</f>
        <v>Paraguay</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Canada</v>
      </c>
      <c r="F319" s="9" t="str">
        <f ca="1">+WORLDCUP!BD61</f>
        <v>Paraguay</v>
      </c>
      <c r="G319" s="9" t="str">
        <f ca="1">+WORLDCUP!BD58</f>
        <v>South Korea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Canada</v>
      </c>
      <c r="F320" s="9" t="str">
        <f ca="1">+WORLDCUP!BD61</f>
        <v>Paraguay</v>
      </c>
      <c r="G320" s="9" t="str">
        <f ca="1">+WORLDCUP!BD58</f>
        <v>South Korea</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Canada</v>
      </c>
      <c r="F321" s="9" t="str">
        <f ca="1">+WORLDCUP!BD61</f>
        <v>Paraguay</v>
      </c>
      <c r="G321" s="9" t="str">
        <f ca="1">+WORLDCUP!BD58</f>
        <v>South Korea</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Canada</v>
      </c>
      <c r="F322" s="9" t="str">
        <f ca="1">+WORLDCUP!BD61</f>
        <v>Paraguay</v>
      </c>
      <c r="G322" s="9" t="str">
        <f ca="1">+WORLDCUP!BD58</f>
        <v>South Korea</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Canada</v>
      </c>
      <c r="F323" s="9" t="str">
        <f ca="1">+WORLDCUP!BD61</f>
        <v>Paraguay</v>
      </c>
      <c r="G323" s="9" t="str">
        <f ca="1">+WORLDCUP!BD58</f>
        <v>South Korea</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Canada</v>
      </c>
      <c r="F324" s="9" t="str">
        <f ca="1">+WORLDCUP!BD61</f>
        <v>Paraguay</v>
      </c>
      <c r="G324" s="9" t="str">
        <f ca="1">+WORLDCUP!BD58</f>
        <v>South Korea</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Canada</v>
      </c>
      <c r="F325" s="9" t="str">
        <f ca="1">+WORLDCUP!BD61</f>
        <v>Paraguay</v>
      </c>
      <c r="G325" s="9" t="str">
        <f ca="1">+WORLDCUP!BD58</f>
        <v>South Korea</v>
      </c>
      <c r="H325" s="9" t="str">
        <f ca="1">+WORLDCUP!BD63</f>
        <v>Japan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Canada</v>
      </c>
      <c r="F326" s="9" t="str">
        <f ca="1">+WORLDCUP!BD61</f>
        <v>Paraguay</v>
      </c>
      <c r="G326" s="9" t="str">
        <f ca="1">+WORLDCUP!BD58</f>
        <v>South Korea</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Canada</v>
      </c>
      <c r="F327" s="9" t="str">
        <f ca="1">+WORLDCUP!BD61</f>
        <v>Paraguay</v>
      </c>
      <c r="G327" s="9" t="str">
        <f ca="1">+WORLDCUP!BD58</f>
        <v>South Korea</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Canada</v>
      </c>
      <c r="F328" s="9" t="str">
        <f ca="1">+WORLDCUP!BD61</f>
        <v>Paraguay</v>
      </c>
      <c r="G328" s="9" t="str">
        <f ca="1">+WORLDCUP!BD58</f>
        <v>South Korea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Canada</v>
      </c>
      <c r="F329" s="9" t="str">
        <f ca="1">+WORLDCUP!BD61</f>
        <v>Paraguay</v>
      </c>
      <c r="G329" s="9" t="str">
        <f ca="1">+WORLDCUP!BD58</f>
        <v>South Korea</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Canada</v>
      </c>
      <c r="F330" s="9" t="str">
        <f ca="1">+WORLDCUP!BD61</f>
        <v>Paraguay</v>
      </c>
      <c r="G330" s="9" t="str">
        <f ca="1">+WORLDCUP!BD58</f>
        <v>South Korea</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Canada</v>
      </c>
      <c r="F331" s="9" t="str">
        <f ca="1">+WORLDCUP!BD61</f>
        <v>Paraguay</v>
      </c>
      <c r="G331" s="9" t="str">
        <f ca="1">+WORLDCUP!BD58</f>
        <v>South Korea</v>
      </c>
      <c r="H331" s="9" t="str">
        <f ca="1">+WORLDCUP!BD63</f>
        <v>Japan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Canada</v>
      </c>
      <c r="F332" s="9" t="str">
        <f ca="1">+WORLDCUP!BD61</f>
        <v>Paraguay</v>
      </c>
      <c r="G332" s="9" t="str">
        <f ca="1">+WORLDCUP!BD58</f>
        <v>South Korea</v>
      </c>
      <c r="H332" s="9" t="str">
        <f ca="1">+WORLDCUP!BD63</f>
        <v>Japan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Canada</v>
      </c>
      <c r="F333" s="9" t="str">
        <f ca="1">+WORLDCUP!BD61</f>
        <v>Paraguay</v>
      </c>
      <c r="G333" s="9" t="str">
        <f ca="1">+WORLDCUP!BD58</f>
        <v>South Korea</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Canada</v>
      </c>
      <c r="F334" s="9" t="str">
        <f ca="1">+WORLDCUP!BD61</f>
        <v>Paraguay</v>
      </c>
      <c r="G334" s="9" t="str">
        <f ca="1">+WORLDCUP!BD58</f>
        <v>South Korea</v>
      </c>
      <c r="H334" s="9" t="str">
        <f ca="1">+WORLDCUP!BD63</f>
        <v>Japan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Canada</v>
      </c>
      <c r="F335" s="9" t="str">
        <f ca="1">+WORLDCUP!BD61</f>
        <v>Paraguay</v>
      </c>
      <c r="G335" s="9" t="str">
        <f ca="1">+WORLDCUP!BD58</f>
        <v>South Korea</v>
      </c>
      <c r="H335" s="9" t="str">
        <f ca="1">+WORLDCUP!BD63</f>
        <v>Japan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Algeria</v>
      </c>
      <c r="E336" s="9" t="str">
        <f ca="1">+WORLDCUP!BD59</f>
        <v>Canada</v>
      </c>
      <c r="F336" s="9" t="str">
        <f ca="1">+WORLDCUP!BD58</f>
        <v>South Korea</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Algeria</v>
      </c>
      <c r="E337" s="9" t="str">
        <f ca="1">+WORLDCUP!BD59</f>
        <v>Canada</v>
      </c>
      <c r="F337" s="9" t="str">
        <f ca="1">+WORLDCUP!BD61</f>
        <v>Paraguay</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Canada</v>
      </c>
      <c r="F338" s="9" t="str">
        <f ca="1">+WORLDCUP!BD61</f>
        <v>Paraguay</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Algeria</v>
      </c>
      <c r="E339" s="9" t="str">
        <f ca="1">+WORLDCUP!BD59</f>
        <v>Canada</v>
      </c>
      <c r="F339" s="9" t="str">
        <f ca="1">+WORLDCUP!BD61</f>
        <v>Paraguay</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Algeria</v>
      </c>
      <c r="E340" s="9" t="str">
        <f ca="1">+WORLDCUP!BD59</f>
        <v>Canada</v>
      </c>
      <c r="F340" s="9" t="str">
        <f ca="1">+WORLDCUP!BD61</f>
        <v>Paraguay</v>
      </c>
      <c r="G340" s="9" t="str">
        <f ca="1">+WORLDCUP!BD58</f>
        <v>South Korea</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Algeria</v>
      </c>
      <c r="E341" s="9" t="str">
        <f ca="1">+WORLDCUP!BD59</f>
        <v>Canada</v>
      </c>
      <c r="F341" s="9" t="str">
        <f ca="1">+WORLDCUP!BD61</f>
        <v>Paraguay</v>
      </c>
      <c r="G341" s="9" t="str">
        <f ca="1">+WORLDCUP!BD58</f>
        <v>South Korea</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Canada</v>
      </c>
      <c r="F342" s="9" t="str">
        <f ca="1">+WORLDCUP!BD58</f>
        <v>South Korea</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Algeria</v>
      </c>
      <c r="E343" s="9" t="str">
        <f ca="1">+WORLDCUP!BD59</f>
        <v>Canada</v>
      </c>
      <c r="F343" s="9" t="str">
        <f ca="1">+WORLDCUP!BD61</f>
        <v>Paraguay</v>
      </c>
      <c r="G343" s="9" t="str">
        <f ca="1">+WORLDCUP!BD58</f>
        <v>South Korea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Algeria</v>
      </c>
      <c r="E344" s="9" t="str">
        <f ca="1">+WORLDCUP!BD59</f>
        <v>Canada</v>
      </c>
      <c r="F344" s="9" t="str">
        <f ca="1">+WORLDCUP!BD61</f>
        <v>Paraguay</v>
      </c>
      <c r="G344" s="9" t="str">
        <f ca="1">+WORLDCUP!BD58</f>
        <v>South Korea</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Canada</v>
      </c>
      <c r="F345" s="9" t="str">
        <f ca="1">+WORLDCUP!BD61</f>
        <v>Paraguay</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Canada</v>
      </c>
      <c r="F346" s="9" t="str">
        <f ca="1">+WORLDCUP!BD61</f>
        <v>Paraguay</v>
      </c>
      <c r="G346" s="9" t="str">
        <f ca="1">+WORLDCUP!BD58</f>
        <v>South Korea</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Canada</v>
      </c>
      <c r="F347" s="9" t="str">
        <f ca="1">+WORLDCUP!BD61</f>
        <v>Paraguay</v>
      </c>
      <c r="G347" s="9" t="str">
        <f ca="1">+WORLDCUP!BD58</f>
        <v>South Korea</v>
      </c>
      <c r="H347" s="9" t="str">
        <f ca="1">+WORLDCUP!BD64</f>
        <v>Iran</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Canada</v>
      </c>
      <c r="F348" s="9" t="str">
        <f ca="1">+WORLDCUP!BD61</f>
        <v>Paraguay</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Canada</v>
      </c>
      <c r="F349" s="9" t="str">
        <f ca="1">+WORLDCUP!BD61</f>
        <v>Paraguay</v>
      </c>
      <c r="G349" s="9" t="str">
        <f ca="1">+WORLDCUP!BD58</f>
        <v>South Korea</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Canada</v>
      </c>
      <c r="F350" s="9" t="str">
        <f ca="1">+WORLDCUP!BD61</f>
        <v>Paraguay</v>
      </c>
      <c r="G350" s="9" t="str">
        <f ca="1">+WORLDCUP!BD58</f>
        <v>South Korea</v>
      </c>
      <c r="H350" s="9" t="str">
        <f ca="1">+WORLDCUP!BD64</f>
        <v>Iran</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Algeria</v>
      </c>
      <c r="E351" s="9" t="str">
        <f ca="1">+WORLDCUP!BD59</f>
        <v>Canada</v>
      </c>
      <c r="F351" s="9" t="str">
        <f ca="1">+WORLDCUP!BD61</f>
        <v>Paraguay</v>
      </c>
      <c r="G351" s="9" t="str">
        <f ca="1">+WORLDCUP!BD58</f>
        <v>South Korea</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Canada</v>
      </c>
      <c r="F352" s="9" t="str">
        <f ca="1">+WORLDCUP!BD61</f>
        <v>Paraguay</v>
      </c>
      <c r="G352" s="9" t="str">
        <f ca="1">+WORLDCUP!BD58</f>
        <v>South Korea</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Algeria</v>
      </c>
      <c r="E353" s="9" t="str">
        <f ca="1">+WORLDCUP!BD59</f>
        <v>Canada</v>
      </c>
      <c r="F353" s="9" t="str">
        <f ca="1">+WORLDCUP!BD61</f>
        <v>Paraguay</v>
      </c>
      <c r="G353" s="9" t="str">
        <f ca="1">+WORLDCUP!BD58</f>
        <v>South Korea</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Algeria</v>
      </c>
      <c r="E354" s="9" t="str">
        <f ca="1">+WORLDCUP!BD59</f>
        <v>Canada</v>
      </c>
      <c r="F354" s="9" t="str">
        <f ca="1">+WORLDCUP!BD61</f>
        <v>Paraguay</v>
      </c>
      <c r="G354" s="9" t="str">
        <f ca="1">+WORLDCUP!BD58</f>
        <v>South Korea</v>
      </c>
      <c r="H354" s="9" t="str">
        <f ca="1">+WORLDCUP!BD63</f>
        <v>Japan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Canada</v>
      </c>
      <c r="F355" s="9" t="str">
        <f ca="1">+WORLDCUP!BD61</f>
        <v>Paraguay</v>
      </c>
      <c r="G355" s="9" t="str">
        <f ca="1">+WORLDCUP!BD58</f>
        <v>South Korea</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Canada</v>
      </c>
      <c r="F356" s="9" t="str">
        <f ca="1">+WORLDCUP!BD61</f>
        <v>Paraguay</v>
      </c>
      <c r="G356" s="9" t="str">
        <f ca="1">+WORLDCUP!BD58</f>
        <v>South Korea</v>
      </c>
      <c r="H356" s="9" t="str">
        <f ca="1">+WORLDCUP!BD63</f>
        <v>Japan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Canada</v>
      </c>
      <c r="F357" s="9" t="str">
        <f ca="1">+WORLDCUP!BD61</f>
        <v>Paraguay</v>
      </c>
      <c r="G357" s="9" t="str">
        <f ca="1">+WORLDCUP!BD58</f>
        <v>South Korea</v>
      </c>
      <c r="H357" s="9" t="str">
        <f ca="1">+WORLDCUP!BD63</f>
        <v>Japan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Canada</v>
      </c>
      <c r="F358" s="9" t="str">
        <f ca="1">+WORLDCUP!BD61</f>
        <v>Paraguay</v>
      </c>
      <c r="G358" s="9" t="str">
        <f ca="1">+WORLDCUP!BD58</f>
        <v>South Korea</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Canada</v>
      </c>
      <c r="F359" s="9" t="str">
        <f ca="1">+WORLDCUP!BD61</f>
        <v>Paraguay</v>
      </c>
      <c r="G359" s="9" t="str">
        <f ca="1">+WORLDCUP!BD58</f>
        <v>South Korea</v>
      </c>
      <c r="H359" s="9" t="str">
        <f ca="1">+WORLDCUP!BD63</f>
        <v>Japan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Canada</v>
      </c>
      <c r="F360" s="9" t="str">
        <f ca="1">+WORLDCUP!BD61</f>
        <v>Paraguay</v>
      </c>
      <c r="G360" s="9" t="str">
        <f ca="1">+WORLDCUP!BD58</f>
        <v>South Korea</v>
      </c>
      <c r="H360" s="9" t="str">
        <f ca="1">+WORLDCUP!BD63</f>
        <v>Japan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Canada</v>
      </c>
      <c r="F361" s="9" t="str">
        <f ca="1">+WORLDCUP!BD61</f>
        <v>Paraguay</v>
      </c>
      <c r="G361" s="9" t="str">
        <f ca="1">+WORLDCUP!BD58</f>
        <v>South Korea</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Canada</v>
      </c>
      <c r="F362" s="9" t="str">
        <f ca="1">+WORLDCUP!BD61</f>
        <v>Paraguay</v>
      </c>
      <c r="G362" s="9" t="str">
        <f ca="1">+WORLDCUP!BD58</f>
        <v>South Korea</v>
      </c>
      <c r="H362" s="9" t="str">
        <f ca="1">+WORLDCUP!BD63</f>
        <v>Japan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Canada</v>
      </c>
      <c r="F363" s="9" t="str">
        <f ca="1">+WORLDCUP!BD61</f>
        <v>Paraguay</v>
      </c>
      <c r="G363" s="9" t="str">
        <f ca="1">+WORLDCUP!BD58</f>
        <v>South Korea</v>
      </c>
      <c r="H363" s="9" t="str">
        <f ca="1">+WORLDCUP!BD63</f>
        <v>Japan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Canada</v>
      </c>
      <c r="F364" s="9" t="str">
        <f ca="1">+WORLDCUP!BD61</f>
        <v>Paraguay</v>
      </c>
      <c r="G364" s="9" t="str">
        <f ca="1">+WORLDCUP!BD58</f>
        <v>South Korea</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Canada</v>
      </c>
      <c r="F365" s="9" t="str">
        <f ca="1">+WORLDCUP!BD61</f>
        <v>Paraguay</v>
      </c>
      <c r="G365" s="9" t="str">
        <f ca="1">+WORLDCUP!BD58</f>
        <v>South Korea</v>
      </c>
      <c r="H365" s="9" t="str">
        <f ca="1">+WORLDCUP!BD63</f>
        <v>Japan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Canada</v>
      </c>
      <c r="F366" s="9" t="str">
        <f ca="1">+WORLDCUP!BD61</f>
        <v>Paraguay</v>
      </c>
      <c r="G366" s="9" t="str">
        <f ca="1">+WORLDCUP!BD58</f>
        <v>South Korea</v>
      </c>
      <c r="H366" s="9" t="str">
        <f ca="1">+WORLDCUP!BD63</f>
        <v>Japan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Canada</v>
      </c>
      <c r="F367" s="9" t="str">
        <f ca="1">+WORLDCUP!BD61</f>
        <v>Paraguay</v>
      </c>
      <c r="G367" s="9" t="str">
        <f ca="1">+WORLDCUP!BD58</f>
        <v>South Korea</v>
      </c>
      <c r="H367" s="9" t="str">
        <f ca="1">+WORLDCUP!BD63</f>
        <v>Japan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Canada</v>
      </c>
      <c r="F368" s="9" t="str">
        <f ca="1">+WORLDCUP!BD61</f>
        <v>Paraguay</v>
      </c>
      <c r="G368" s="9" t="str">
        <f ca="1">+WORLDCUP!BD58</f>
        <v>South Korea</v>
      </c>
      <c r="H368" s="9" t="str">
        <f ca="1">+WORLDCUP!BD63</f>
        <v>Japan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Canada</v>
      </c>
      <c r="F369" s="9" t="str">
        <f ca="1">+WORLDCUP!BD61</f>
        <v>Paraguay</v>
      </c>
      <c r="G369" s="9" t="str">
        <f ca="1">+WORLDCUP!BD58</f>
        <v>South Korea</v>
      </c>
      <c r="H369" s="9" t="str">
        <f ca="1">+WORLDCUP!BD63</f>
        <v>Japan</v>
      </c>
      <c r="I369" s="9" t="str">
        <f ca="1">+WORLDCUP!BD62</f>
        <v>Ecuador</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Canada</v>
      </c>
      <c r="F370" s="9" t="str">
        <f ca="1">+WORLDCUP!BD61</f>
        <v>Paraguay</v>
      </c>
      <c r="G370" s="9" t="str">
        <f ca="1">+WORLDCUP!BD58</f>
        <v>South Korea</v>
      </c>
      <c r="H370" s="9" t="str">
        <f ca="1">+WORLDCUP!BD63</f>
        <v>Japan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Canada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Canada</v>
      </c>
      <c r="F372" s="9" t="str">
        <f ca="1">+WORLDCUP!BD60</f>
        <v>Scotland</v>
      </c>
      <c r="G372" s="9" t="str">
        <f ca="1">+WORLDCUP!BD58</f>
        <v>South Korea</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Canada</v>
      </c>
      <c r="F373" s="9" t="str">
        <f ca="1">+WORLDCUP!BD60</f>
        <v>Scotland</v>
      </c>
      <c r="G373" s="9" t="str">
        <f ca="1">+WORLDCUP!BD58</f>
        <v>South Korea</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Canada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Canada</v>
      </c>
      <c r="F375" s="9" t="str">
        <f ca="1">+WORLDCUP!BD60</f>
        <v>Scotland</v>
      </c>
      <c r="G375" s="9" t="str">
        <f ca="1">+WORLDCUP!BD58</f>
        <v>South Korea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Canada</v>
      </c>
      <c r="F376" s="9" t="str">
        <f ca="1">+WORLDCUP!BD60</f>
        <v>Scotland</v>
      </c>
      <c r="G376" s="9" t="str">
        <f ca="1">+WORLDCUP!BD58</f>
        <v>South Korea</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Canada</v>
      </c>
      <c r="F377" s="9" t="str">
        <f ca="1">+WORLDCUP!BD60</f>
        <v>Scotland</v>
      </c>
      <c r="G377" s="9" t="str">
        <f ca="1">+WORLDCUP!BD58</f>
        <v>South Korea</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Canada</v>
      </c>
      <c r="F378" s="9" t="str">
        <f ca="1">+WORLDCUP!BD60</f>
        <v>Scotland</v>
      </c>
      <c r="G378" s="9" t="str">
        <f ca="1">+WORLDCUP!BD58</f>
        <v>South Korea</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Canada</v>
      </c>
      <c r="F379" s="9" t="str">
        <f ca="1">+WORLDCUP!BD60</f>
        <v>Scotland</v>
      </c>
      <c r="G379" s="9" t="str">
        <f ca="1">+WORLDCUP!BD58</f>
        <v>South Korea</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Canada</v>
      </c>
      <c r="F380" s="9" t="str">
        <f ca="1">+WORLDCUP!BD60</f>
        <v>Scotland</v>
      </c>
      <c r="G380" s="9" t="str">
        <f ca="1">+WORLDCUP!BD58</f>
        <v>South Korea</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Canada</v>
      </c>
      <c r="F381" s="9" t="str">
        <f ca="1">+WORLDCUP!BD60</f>
        <v>Scotland</v>
      </c>
      <c r="G381" s="9" t="str">
        <f ca="1">+WORLDCUP!BD58</f>
        <v>South Korea</v>
      </c>
      <c r="H381" s="9" t="str">
        <f ca="1">+WORLDCUP!BD63</f>
        <v>Japan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Japan</v>
      </c>
      <c r="G382" s="9" t="str">
        <f ca="1">+WORLDCUP!BD58</f>
        <v>South Korea</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Canada</v>
      </c>
      <c r="F383" s="9" t="str">
        <f ca="1">+WORLDCUP!BD60</f>
        <v>Scotland</v>
      </c>
      <c r="G383" s="9" t="str">
        <f ca="1">+WORLDCUP!BD58</f>
        <v>South Korea</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Japan</v>
      </c>
      <c r="G384" s="9" t="str">
        <f ca="1">+WORLDCUP!BD58</f>
        <v>South Korea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Japan</v>
      </c>
      <c r="G385" s="9" t="str">
        <f ca="1">+WORLDCUP!BD58</f>
        <v>South Korea</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Canada</v>
      </c>
      <c r="F386" s="9" t="str">
        <f ca="1">+WORLDCUP!BD60</f>
        <v>Scotland</v>
      </c>
      <c r="G386" s="9" t="str">
        <f ca="1">+WORLDCUP!BD58</f>
        <v>South Korea</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Canada</v>
      </c>
      <c r="F387" s="9" t="str">
        <f ca="1">+WORLDCUP!BD60</f>
        <v>Scotland</v>
      </c>
      <c r="G387" s="9" t="str">
        <f ca="1">+WORLDCUP!BD58</f>
        <v>South Korea</v>
      </c>
      <c r="H387" s="9" t="str">
        <f ca="1">+WORLDCUP!BD63</f>
        <v>Japan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Canada</v>
      </c>
      <c r="F388" s="9" t="str">
        <f ca="1">+WORLDCUP!BD60</f>
        <v>Scotland</v>
      </c>
      <c r="G388" s="9" t="str">
        <f ca="1">+WORLDCUP!BD58</f>
        <v>South Korea</v>
      </c>
      <c r="H388" s="9" t="str">
        <f ca="1">+WORLDCUP!BD63</f>
        <v>Japan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Canada</v>
      </c>
      <c r="F389" s="9" t="str">
        <f ca="1">+WORLDCUP!BD60</f>
        <v>Scotland</v>
      </c>
      <c r="G389" s="9" t="str">
        <f ca="1">+WORLDCUP!BD58</f>
        <v>South Korea</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Canada</v>
      </c>
      <c r="F390" s="9" t="str">
        <f ca="1">+WORLDCUP!BD60</f>
        <v>Scotland</v>
      </c>
      <c r="G390" s="9" t="str">
        <f ca="1">+WORLDCUP!BD58</f>
        <v>South Korea</v>
      </c>
      <c r="H390" s="9" t="str">
        <f ca="1">+WORLDCUP!BD63</f>
        <v>Japan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Canada</v>
      </c>
      <c r="F391" s="9" t="str">
        <f ca="1">+WORLDCUP!BD60</f>
        <v>Scotland</v>
      </c>
      <c r="G391" s="9" t="str">
        <f ca="1">+WORLDCUP!BD58</f>
        <v>South Korea</v>
      </c>
      <c r="H391" s="9" t="str">
        <f ca="1">+WORLDCUP!BD63</f>
        <v>Japan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Algeria</v>
      </c>
      <c r="E392" s="9" t="str">
        <f ca="1">+WORLDCUP!BD59</f>
        <v>Canada</v>
      </c>
      <c r="F392" s="9" t="str">
        <f ca="1">+WORLDCUP!BD58</f>
        <v>South Korea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Algeria</v>
      </c>
      <c r="E393" s="9" t="str">
        <f ca="1">+WORLDCUP!BD59</f>
        <v>Canada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Canada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Algeria</v>
      </c>
      <c r="E395" s="9" t="str">
        <f ca="1">+WORLDCUP!BD59</f>
        <v>Canada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Algeria</v>
      </c>
      <c r="E396" s="9" t="str">
        <f ca="1">+WORLDCUP!BD59</f>
        <v>Canada</v>
      </c>
      <c r="F396" s="9" t="str">
        <f ca="1">+WORLDCUP!BD60</f>
        <v>Scotland</v>
      </c>
      <c r="G396" s="9" t="str">
        <f ca="1">+WORLDCUP!BD58</f>
        <v>South Korea</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Algeria</v>
      </c>
      <c r="E397" s="9" t="str">
        <f ca="1">+WORLDCUP!BD59</f>
        <v>Canada</v>
      </c>
      <c r="F397" s="9" t="str">
        <f ca="1">+WORLDCUP!BD60</f>
        <v>Scotland</v>
      </c>
      <c r="G397" s="9" t="str">
        <f ca="1">+WORLDCUP!BD58</f>
        <v>South Korea</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Canada</v>
      </c>
      <c r="F398" s="9" t="str">
        <f ca="1">+WORLDCUP!BD58</f>
        <v>South Korea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Algeria</v>
      </c>
      <c r="E399" s="9" t="str">
        <f ca="1">+WORLDCUP!BD59</f>
        <v>Canada</v>
      </c>
      <c r="F399" s="9" t="str">
        <f ca="1">+WORLDCUP!BD60</f>
        <v>Scotland</v>
      </c>
      <c r="G399" s="9" t="str">
        <f ca="1">+WORLDCUP!BD58</f>
        <v>South Korea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Algeria</v>
      </c>
      <c r="E400" s="9" t="str">
        <f ca="1">+WORLDCUP!BD59</f>
        <v>Canada</v>
      </c>
      <c r="F400" s="9" t="str">
        <f ca="1">+WORLDCUP!BD60</f>
        <v>Scotland</v>
      </c>
      <c r="G400" s="9" t="str">
        <f ca="1">+WORLDCUP!BD58</f>
        <v>South Korea</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Canada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Canada</v>
      </c>
      <c r="F402" s="9" t="str">
        <f ca="1">+WORLDCUP!BD60</f>
        <v>Scotland</v>
      </c>
      <c r="G402" s="9" t="str">
        <f ca="1">+WORLDCUP!BD58</f>
        <v>South Korea</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Canada</v>
      </c>
      <c r="F403" s="9" t="str">
        <f ca="1">+WORLDCUP!BD60</f>
        <v>Scotland</v>
      </c>
      <c r="G403" s="9" t="str">
        <f ca="1">+WORLDCUP!BD58</f>
        <v>South Korea</v>
      </c>
      <c r="H403" s="9" t="str">
        <f ca="1">+WORLDCUP!BD64</f>
        <v>Iran</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Canada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Canada</v>
      </c>
      <c r="F405" s="9" t="str">
        <f ca="1">+WORLDCUP!BD60</f>
        <v>Scotland</v>
      </c>
      <c r="G405" s="9" t="str">
        <f ca="1">+WORLDCUP!BD58</f>
        <v>South Korea</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Canada</v>
      </c>
      <c r="F406" s="9" t="str">
        <f ca="1">+WORLDCUP!BD60</f>
        <v>Scotland</v>
      </c>
      <c r="G406" s="9" t="str">
        <f ca="1">+WORLDCUP!BD58</f>
        <v>South Korea</v>
      </c>
      <c r="H406" s="9" t="str">
        <f ca="1">+WORLDCUP!BD64</f>
        <v>Iran</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Algeria</v>
      </c>
      <c r="E407" s="9" t="str">
        <f ca="1">+WORLDCUP!BD59</f>
        <v>Canada</v>
      </c>
      <c r="F407" s="9" t="str">
        <f ca="1">+WORLDCUP!BD60</f>
        <v>Scotland</v>
      </c>
      <c r="G407" s="9" t="str">
        <f ca="1">+WORLDCUP!BD58</f>
        <v>South Korea</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Canada</v>
      </c>
      <c r="F408" s="9" t="str">
        <f ca="1">+WORLDCUP!BD60</f>
        <v>Scotland</v>
      </c>
      <c r="G408" s="9" t="str">
        <f ca="1">+WORLDCUP!BD58</f>
        <v>South Korea</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1</v>
      </c>
      <c r="C409" s="9" t="str">
        <f ca="1">+WORLDCUP!BD62</f>
        <v>Ecuador</v>
      </c>
      <c r="D409" s="9" t="str">
        <f ca="1">+WORLDCUP!BD67</f>
        <v>Algeria</v>
      </c>
      <c r="E409" s="9" t="str">
        <f ca="1">+WORLDCUP!BD59</f>
        <v>Canada</v>
      </c>
      <c r="F409" s="9" t="str">
        <f ca="1">+WORLDCUP!BD60</f>
        <v>Scotland</v>
      </c>
      <c r="G409" s="9" t="str">
        <f ca="1">+WORLDCUP!BD58</f>
        <v>South Korea</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Algeria</v>
      </c>
      <c r="E410" s="9" t="str">
        <f ca="1">+WORLDCUP!BD59</f>
        <v>Canada</v>
      </c>
      <c r="F410" s="9" t="str">
        <f ca="1">+WORLDCUP!BD60</f>
        <v>Scotland</v>
      </c>
      <c r="G410" s="9" t="str">
        <f ca="1">+WORLDCUP!BD58</f>
        <v>South Korea</v>
      </c>
      <c r="H410" s="9" t="str">
        <f ca="1">+WORLDCUP!BD63</f>
        <v>Japan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Canada</v>
      </c>
      <c r="F411" s="9" t="str">
        <f ca="1">+WORLDCUP!BD60</f>
        <v>Scotland</v>
      </c>
      <c r="G411" s="9" t="str">
        <f ca="1">+WORLDCUP!BD58</f>
        <v>South Korea</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Canada</v>
      </c>
      <c r="F412" s="9" t="str">
        <f ca="1">+WORLDCUP!BD60</f>
        <v>Scotland</v>
      </c>
      <c r="G412" s="9" t="str">
        <f ca="1">+WORLDCUP!BD58</f>
        <v>South Korea</v>
      </c>
      <c r="H412" s="9" t="str">
        <f ca="1">+WORLDCUP!BD63</f>
        <v>Japan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Canada</v>
      </c>
      <c r="F413" s="9" t="str">
        <f ca="1">+WORLDCUP!BD60</f>
        <v>Scotland</v>
      </c>
      <c r="G413" s="9" t="str">
        <f ca="1">+WORLDCUP!BD58</f>
        <v>South Korea</v>
      </c>
      <c r="H413" s="9" t="str">
        <f ca="1">+WORLDCUP!BD63</f>
        <v>Japan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Canada</v>
      </c>
      <c r="F414" s="9" t="str">
        <f ca="1">+WORLDCUP!BD60</f>
        <v>Scotland</v>
      </c>
      <c r="G414" s="9" t="str">
        <f ca="1">+WORLDCUP!BD58</f>
        <v>South Korea</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Canada</v>
      </c>
      <c r="F415" s="9" t="str">
        <f ca="1">+WORLDCUP!BD60</f>
        <v>Scotland</v>
      </c>
      <c r="G415" s="9" t="str">
        <f ca="1">+WORLDCUP!BD58</f>
        <v>South Korea</v>
      </c>
      <c r="H415" s="9" t="str">
        <f ca="1">+WORLDCUP!BD63</f>
        <v>Japan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Canada</v>
      </c>
      <c r="F416" s="9" t="str">
        <f ca="1">+WORLDCUP!BD60</f>
        <v>Scotland</v>
      </c>
      <c r="G416" s="9" t="str">
        <f ca="1">+WORLDCUP!BD58</f>
        <v>South Korea</v>
      </c>
      <c r="H416" s="9" t="str">
        <f ca="1">+WORLDCUP!BD63</f>
        <v>Japan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Canada</v>
      </c>
      <c r="F417" s="9" t="str">
        <f ca="1">+WORLDCUP!BD60</f>
        <v>Scotland</v>
      </c>
      <c r="G417" s="9" t="str">
        <f ca="1">+WORLDCUP!BD58</f>
        <v>South Korea</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Canada</v>
      </c>
      <c r="F418" s="9" t="str">
        <f ca="1">+WORLDCUP!BD60</f>
        <v>Scotland</v>
      </c>
      <c r="G418" s="9" t="str">
        <f ca="1">+WORLDCUP!BD58</f>
        <v>South Korea</v>
      </c>
      <c r="H418" s="9" t="str">
        <f ca="1">+WORLDCUP!BD63</f>
        <v>Japan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Canada</v>
      </c>
      <c r="F419" s="9" t="str">
        <f ca="1">+WORLDCUP!BD60</f>
        <v>Scotland</v>
      </c>
      <c r="G419" s="9" t="str">
        <f ca="1">+WORLDCUP!BD58</f>
        <v>South Korea</v>
      </c>
      <c r="H419" s="9" t="str">
        <f ca="1">+WORLDCUP!BD63</f>
        <v>Japan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Canada</v>
      </c>
      <c r="F420" s="9" t="str">
        <f ca="1">+WORLDCUP!BD60</f>
        <v>Scotland</v>
      </c>
      <c r="G420" s="9" t="str">
        <f ca="1">+WORLDCUP!BD58</f>
        <v>South Korea</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Canada</v>
      </c>
      <c r="F421" s="9" t="str">
        <f ca="1">+WORLDCUP!BD60</f>
        <v>Scotland</v>
      </c>
      <c r="G421" s="9" t="str">
        <f ca="1">+WORLDCUP!BD58</f>
        <v>South Korea</v>
      </c>
      <c r="H421" s="9" t="str">
        <f ca="1">+WORLDCUP!BD63</f>
        <v>Japan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Canada</v>
      </c>
      <c r="F422" s="9" t="str">
        <f ca="1">+WORLDCUP!BD60</f>
        <v>Scotland</v>
      </c>
      <c r="G422" s="9" t="str">
        <f ca="1">+WORLDCUP!BD58</f>
        <v>South Korea</v>
      </c>
      <c r="H422" s="9" t="str">
        <f ca="1">+WORLDCUP!BD63</f>
        <v>Japan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Canada</v>
      </c>
      <c r="F423" s="9" t="str">
        <f ca="1">+WORLDCUP!BD60</f>
        <v>Scotland</v>
      </c>
      <c r="G423" s="9" t="str">
        <f ca="1">+WORLDCUP!BD58</f>
        <v>South Korea</v>
      </c>
      <c r="H423" s="9" t="str">
        <f ca="1">+WORLDCUP!BD63</f>
        <v>Japan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Canada</v>
      </c>
      <c r="F424" s="9" t="str">
        <f ca="1">+WORLDCUP!BD60</f>
        <v>Scotland</v>
      </c>
      <c r="G424" s="9" t="str">
        <f ca="1">+WORLDCUP!BD58</f>
        <v>South Korea</v>
      </c>
      <c r="H424" s="9" t="str">
        <f ca="1">+WORLDCUP!BD63</f>
        <v>Japan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Canada</v>
      </c>
      <c r="F425" s="9" t="str">
        <f ca="1">+WORLDCUP!BD60</f>
        <v>Scotland</v>
      </c>
      <c r="G425" s="9" t="str">
        <f ca="1">+WORLDCUP!BD58</f>
        <v>South Korea</v>
      </c>
      <c r="H425" s="9" t="str">
        <f ca="1">+WORLDCUP!BD63</f>
        <v>Japan</v>
      </c>
      <c r="I425" s="9" t="str">
        <f ca="1">+WORLDCUP!BD62</f>
        <v>Ecuador</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Canada</v>
      </c>
      <c r="F426" s="9" t="str">
        <f ca="1">+WORLDCUP!BD60</f>
        <v>Scotland</v>
      </c>
      <c r="G426" s="9" t="str">
        <f ca="1">+WORLDCUP!BD58</f>
        <v>South Korea</v>
      </c>
      <c r="H426" s="9" t="str">
        <f ca="1">+WORLDCUP!BD63</f>
        <v>Japan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Canada</v>
      </c>
      <c r="F427" s="9" t="str">
        <f ca="1">+WORLDCUP!BD60</f>
        <v>Scotland</v>
      </c>
      <c r="G427" s="9" t="str">
        <f ca="1">+WORLDCUP!BD58</f>
        <v>South Korea</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Canada</v>
      </c>
      <c r="F428" s="9" t="str">
        <f ca="1">+WORLDCUP!BD60</f>
        <v>Scotland</v>
      </c>
      <c r="G428" s="9" t="str">
        <f ca="1">+WORLDCUP!BD58</f>
        <v>South Korea</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Canada</v>
      </c>
      <c r="F429" s="9" t="str">
        <f ca="1">+WORLDCUP!BD60</f>
        <v>Scotland</v>
      </c>
      <c r="G429" s="9" t="str">
        <f ca="1">+WORLDCUP!BD58</f>
        <v>South Korea</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Canada</v>
      </c>
      <c r="F430" s="9" t="str">
        <f ca="1">+WORLDCUP!BD60</f>
        <v>Scotland</v>
      </c>
      <c r="G430" s="9" t="str">
        <f ca="1">+WORLDCUP!BD58</f>
        <v>South Korea</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Canada</v>
      </c>
      <c r="F431" s="9" t="str">
        <f ca="1">+WORLDCUP!BD60</f>
        <v>Scotland</v>
      </c>
      <c r="G431" s="9" t="str">
        <f ca="1">+WORLDCUP!BD58</f>
        <v>South Korea</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Paraguay</v>
      </c>
      <c r="G432" s="9" t="str">
        <f ca="1">+WORLDCUP!BD58</f>
        <v>South Korea</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Canada</v>
      </c>
      <c r="F433" s="9" t="str">
        <f ca="1">+WORLDCUP!BD60</f>
        <v>Scotland</v>
      </c>
      <c r="G433" s="9" t="str">
        <f ca="1">+WORLDCUP!BD58</f>
        <v>South Korea</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Paraguay</v>
      </c>
      <c r="G434" s="9" t="str">
        <f ca="1">+WORLDCUP!BD58</f>
        <v>South Korea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Paraguay</v>
      </c>
      <c r="G435" s="9" t="str">
        <f ca="1">+WORLDCUP!BD58</f>
        <v>South Korea</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Canada</v>
      </c>
      <c r="F436" s="9" t="str">
        <f ca="1">+WORLDCUP!BD60</f>
        <v>Scotland</v>
      </c>
      <c r="G436" s="9" t="str">
        <f ca="1">+WORLDCUP!BD58</f>
        <v>South Korea</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Canada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Canada</v>
      </c>
      <c r="F438" s="9" t="str">
        <f ca="1">+WORLDCUP!BD60</f>
        <v>Scotland</v>
      </c>
      <c r="G438" s="9" t="str">
        <f ca="1">+WORLDCUP!BD58</f>
        <v>South Korea</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Canada</v>
      </c>
      <c r="F439" s="9" t="str">
        <f ca="1">+WORLDCUP!BD60</f>
        <v>Scotland</v>
      </c>
      <c r="G439" s="9" t="str">
        <f ca="1">+WORLDCUP!BD58</f>
        <v>South Korea</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Canada</v>
      </c>
      <c r="F440" s="9" t="str">
        <f ca="1">+WORLDCUP!BD60</f>
        <v>Scotland</v>
      </c>
      <c r="G440" s="9" t="str">
        <f ca="1">+WORLDCUP!BD58</f>
        <v>South Korea</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Canada</v>
      </c>
      <c r="F441" s="9" t="str">
        <f ca="1">+WORLDCUP!BD60</f>
        <v>Scotland</v>
      </c>
      <c r="G441" s="9" t="str">
        <f ca="1">+WORLDCUP!BD58</f>
        <v>South Korea</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Paraguay</v>
      </c>
      <c r="G442" s="9" t="str">
        <f ca="1">+WORLDCUP!BD58</f>
        <v>South Korea</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Canada</v>
      </c>
      <c r="F443" s="9" t="str">
        <f ca="1">+WORLDCUP!BD61</f>
        <v>Paraguay</v>
      </c>
      <c r="G443" s="9" t="str">
        <f ca="1">+WORLDCUP!BD58</f>
        <v>South Korea</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Paraguay</v>
      </c>
      <c r="G444" s="9" t="str">
        <f ca="1">+WORLDCUP!BD58</f>
        <v>South Korea</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Paraguay</v>
      </c>
      <c r="G445" s="9" t="str">
        <f ca="1">+WORLDCUP!BD58</f>
        <v>South Korea</v>
      </c>
      <c r="H445" s="9" t="str">
        <f ca="1">+WORLDCUP!BD63</f>
        <v>Japan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Canada</v>
      </c>
      <c r="F446" s="9" t="str">
        <f ca="1">+WORLDCUP!BD60</f>
        <v>Scotland</v>
      </c>
      <c r="G446" s="9" t="str">
        <f ca="1">+WORLDCUP!BD58</f>
        <v>South Korea</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Paraguay</v>
      </c>
      <c r="G447" s="9" t="str">
        <f ca="1">+WORLDCUP!BD58</f>
        <v>South Korea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Canada</v>
      </c>
      <c r="F448" s="9" t="str">
        <f ca="1">+WORLDCUP!BD60</f>
        <v>Scotland</v>
      </c>
      <c r="G448" s="9" t="str">
        <f ca="1">+WORLDCUP!BD58</f>
        <v>South Korea</v>
      </c>
      <c r="H448" s="9" t="str">
        <f ca="1">+WORLDCUP!BD63</f>
        <v>Japan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Canada</v>
      </c>
      <c r="F449" s="9" t="str">
        <f ca="1">+WORLDCUP!BD60</f>
        <v>Scotland</v>
      </c>
      <c r="G449" s="9" t="str">
        <f ca="1">+WORLDCUP!BD58</f>
        <v>South Korea</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Canada</v>
      </c>
      <c r="F450" s="9" t="str">
        <f ca="1">+WORLDCUP!BD60</f>
        <v>Scotland</v>
      </c>
      <c r="G450" s="9" t="str">
        <f ca="1">+WORLDCUP!BD58</f>
        <v>South Korea</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Canada</v>
      </c>
      <c r="F451" s="9" t="str">
        <f ca="1">+WORLDCUP!BD60</f>
        <v>Scotland</v>
      </c>
      <c r="G451" s="9" t="str">
        <f ca="1">+WORLDCUP!BD58</f>
        <v>South Korea</v>
      </c>
      <c r="H451" s="9" t="str">
        <f ca="1">+WORLDCUP!BD63</f>
        <v>Japan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Canada</v>
      </c>
      <c r="F452" s="9" t="str">
        <f ca="1">+WORLDCUP!BD61</f>
        <v>Paraguay</v>
      </c>
      <c r="G452" s="9" t="str">
        <f ca="1">+WORLDCUP!BD58</f>
        <v>South Korea</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Canada</v>
      </c>
      <c r="F453" s="9" t="str">
        <f ca="1">+WORLDCUP!BD61</f>
        <v>Paraguay</v>
      </c>
      <c r="G453" s="9" t="str">
        <f ca="1">+WORLDCUP!BD58</f>
        <v>South Korea</v>
      </c>
      <c r="H453" s="9" t="str">
        <f ca="1">+WORLDCUP!BD63</f>
        <v>Japan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Canada</v>
      </c>
      <c r="F454" s="9" t="str">
        <f ca="1">+WORLDCUP!BD61</f>
        <v>Paraguay</v>
      </c>
      <c r="G454" s="9" t="str">
        <f ca="1">+WORLDCUP!BD58</f>
        <v>South Korea</v>
      </c>
      <c r="H454" s="9" t="str">
        <f ca="1">+WORLDCUP!BD63</f>
        <v>Japan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Canada</v>
      </c>
      <c r="F455" s="9" t="str">
        <f ca="1">+WORLDCUP!BD61</f>
        <v>Paraguay</v>
      </c>
      <c r="G455" s="9" t="str">
        <f ca="1">+WORLDCUP!BD58</f>
        <v>South Korea</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Canada</v>
      </c>
      <c r="F456" s="9" t="str">
        <f ca="1">+WORLDCUP!BD61</f>
        <v>Paraguay</v>
      </c>
      <c r="G456" s="9" t="str">
        <f ca="1">+WORLDCUP!BD58</f>
        <v>South Korea</v>
      </c>
      <c r="H456" s="9" t="str">
        <f ca="1">+WORLDCUP!BD63</f>
        <v>Japan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Canada</v>
      </c>
      <c r="F457" s="9" t="str">
        <f ca="1">+WORLDCUP!BD61</f>
        <v>Paraguay</v>
      </c>
      <c r="G457" s="9" t="str">
        <f ca="1">+WORLDCUP!BD58</f>
        <v>South Korea</v>
      </c>
      <c r="H457" s="9" t="str">
        <f ca="1">+WORLDCUP!BD63</f>
        <v>Japan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Canada</v>
      </c>
      <c r="F458" s="9" t="str">
        <f ca="1">+WORLDCUP!BD61</f>
        <v>Paraguay</v>
      </c>
      <c r="G458" s="9" t="str">
        <f ca="1">+WORLDCUP!BD58</f>
        <v>South Korea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Canada</v>
      </c>
      <c r="F459" s="9" t="str">
        <f ca="1">+WORLDCUP!BD60</f>
        <v>Scotland</v>
      </c>
      <c r="G459" s="9" t="str">
        <f ca="1">+WORLDCUP!BD58</f>
        <v>South Korea</v>
      </c>
      <c r="H459" s="9" t="str">
        <f ca="1">+WORLDCUP!BD63</f>
        <v>Japan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Canada</v>
      </c>
      <c r="F460" s="9" t="str">
        <f ca="1">+WORLDCUP!BD60</f>
        <v>Scotland</v>
      </c>
      <c r="G460" s="9" t="str">
        <f ca="1">+WORLDCUP!BD58</f>
        <v>South Korea</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Canada</v>
      </c>
      <c r="F461" s="9" t="str">
        <f ca="1">+WORLDCUP!BD60</f>
        <v>Scotland</v>
      </c>
      <c r="G461" s="9" t="str">
        <f ca="1">+WORLDCUP!BD58</f>
        <v>South Korea</v>
      </c>
      <c r="H461" s="9" t="str">
        <f ca="1">+WORLDCUP!BD63</f>
        <v>Japan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Algeria</v>
      </c>
      <c r="E462" s="9" t="str">
        <f ca="1">+WORLDCUP!BD59</f>
        <v>Canada</v>
      </c>
      <c r="F462" s="9" t="str">
        <f ca="1">+WORLDCUP!BD60</f>
        <v>Scotland</v>
      </c>
      <c r="G462" s="9" t="str">
        <f ca="1">+WORLDCUP!BD58</f>
        <v>South Korea</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Canada</v>
      </c>
      <c r="F463" s="9" t="str">
        <f ca="1">+WORLDCUP!BD60</f>
        <v>Scotland</v>
      </c>
      <c r="G463" s="9" t="str">
        <f ca="1">+WORLDCUP!BD58</f>
        <v>South Korea</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Algeria</v>
      </c>
      <c r="E464" s="9" t="str">
        <f ca="1">+WORLDCUP!BD59</f>
        <v>Canada</v>
      </c>
      <c r="F464" s="9" t="str">
        <f ca="1">+WORLDCUP!BD60</f>
        <v>Scotland</v>
      </c>
      <c r="G464" s="9" t="str">
        <f ca="1">+WORLDCUP!BD58</f>
        <v>South Korea</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Algeria</v>
      </c>
      <c r="E465" s="9" t="str">
        <f ca="1">+WORLDCUP!BD59</f>
        <v>Canada</v>
      </c>
      <c r="F465" s="9" t="str">
        <f ca="1">+WORLDCUP!BD60</f>
        <v>Scotland</v>
      </c>
      <c r="G465" s="9" t="str">
        <f ca="1">+WORLDCUP!BD58</f>
        <v>South Korea</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Canada</v>
      </c>
      <c r="F466" s="9" t="str">
        <f ca="1">+WORLDCUP!BD60</f>
        <v>Scotland</v>
      </c>
      <c r="G466" s="9" t="str">
        <f ca="1">+WORLDCUP!BD58</f>
        <v>South Korea</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Canada</v>
      </c>
      <c r="F467" s="9" t="str">
        <f ca="1">+WORLDCUP!BD60</f>
        <v>Scotland</v>
      </c>
      <c r="G467" s="9" t="str">
        <f ca="1">+WORLDCUP!BD58</f>
        <v>South Korea</v>
      </c>
      <c r="H467" s="9" t="str">
        <f ca="1">+WORLDCUP!BD61</f>
        <v>Paraguay</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Canada</v>
      </c>
      <c r="F468" s="9" t="str">
        <f ca="1">+WORLDCUP!BD60</f>
        <v>Scotland</v>
      </c>
      <c r="G468" s="9" t="str">
        <f ca="1">+WORLDCUP!BD58</f>
        <v>South Korea</v>
      </c>
      <c r="H468" s="9" t="str">
        <f ca="1">+WORLDCUP!BD61</f>
        <v>Paraguay</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Canada</v>
      </c>
      <c r="F469" s="9" t="str">
        <f ca="1">+WORLDCUP!BD60</f>
        <v>Scotland</v>
      </c>
      <c r="G469" s="9" t="str">
        <f ca="1">+WORLDCUP!BD58</f>
        <v>South Korea</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Canada</v>
      </c>
      <c r="F470" s="9" t="str">
        <f ca="1">+WORLDCUP!BD60</f>
        <v>Scotland</v>
      </c>
      <c r="G470" s="9" t="str">
        <f ca="1">+WORLDCUP!BD58</f>
        <v>South Korea</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Canada</v>
      </c>
      <c r="F471" s="9" t="str">
        <f ca="1">+WORLDCUP!BD60</f>
        <v>Scotland</v>
      </c>
      <c r="G471" s="9" t="str">
        <f ca="1">+WORLDCUP!BD58</f>
        <v>South Korea</v>
      </c>
      <c r="H471" s="9" t="str">
        <f ca="1">+WORLDCUP!BD61</f>
        <v>Paraguay</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Canada</v>
      </c>
      <c r="F472" s="9" t="str">
        <f ca="1">+WORLDCUP!BD60</f>
        <v>Scotland</v>
      </c>
      <c r="G472" s="9" t="str">
        <f ca="1">+WORLDCUP!BD58</f>
        <v>South Korea</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Canada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Canada</v>
      </c>
      <c r="F474" s="9" t="str">
        <f ca="1">+WORLDCUP!BD60</f>
        <v>Scotland</v>
      </c>
      <c r="G474" s="9" t="str">
        <f ca="1">+WORLDCUP!BD58</f>
        <v>South Korea</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Canada</v>
      </c>
      <c r="F475" s="9" t="str">
        <f ca="1">+WORLDCUP!BD60</f>
        <v>Scotland</v>
      </c>
      <c r="G475" s="9" t="str">
        <f ca="1">+WORLDCUP!BD58</f>
        <v>South Korea</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Canada</v>
      </c>
      <c r="F476" s="9" t="str">
        <f ca="1">+WORLDCUP!BD60</f>
        <v>Scotland</v>
      </c>
      <c r="G476" s="9" t="str">
        <f ca="1">+WORLDCUP!BD58</f>
        <v>South Korea</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Canada</v>
      </c>
      <c r="F477" s="9" t="str">
        <f ca="1">+WORLDCUP!BD60</f>
        <v>Scotland</v>
      </c>
      <c r="G477" s="9" t="str">
        <f ca="1">+WORLDCUP!BD58</f>
        <v>South Korea</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Canada</v>
      </c>
      <c r="F478" s="9" t="str">
        <f ca="1">+WORLDCUP!BD60</f>
        <v>Scotland</v>
      </c>
      <c r="G478" s="9" t="str">
        <f ca="1">+WORLDCUP!BD58</f>
        <v>South Korea</v>
      </c>
      <c r="H478" s="9" t="str">
        <f ca="1">+WORLDCUP!BD61</f>
        <v>Paraguay</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Canada</v>
      </c>
      <c r="F479" s="9" t="str">
        <f ca="1">+WORLDCUP!BD60</f>
        <v>Scotland</v>
      </c>
      <c r="G479" s="9" t="str">
        <f ca="1">+WORLDCUP!BD58</f>
        <v>South Korea</v>
      </c>
      <c r="H479" s="9" t="str">
        <f ca="1">+WORLDCUP!BD61</f>
        <v>Paraguay</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Canada</v>
      </c>
      <c r="F480" s="9" t="str">
        <f ca="1">+WORLDCUP!BD60</f>
        <v>Scotland</v>
      </c>
      <c r="G480" s="9" t="str">
        <f ca="1">+WORLDCUP!BD58</f>
        <v>South Korea</v>
      </c>
      <c r="H480" s="9" t="str">
        <f ca="1">+WORLDCUP!BD61</f>
        <v>Paraguay</v>
      </c>
      <c r="I480" s="9" t="str">
        <f ca="1">+WORLDCUP!BD62</f>
        <v>Ecuador</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Canada</v>
      </c>
      <c r="F481" s="9" t="str">
        <f ca="1">+WORLDCUP!BD60</f>
        <v>Scotland</v>
      </c>
      <c r="G481" s="9" t="str">
        <f ca="1">+WORLDCUP!BD58</f>
        <v>South Korea</v>
      </c>
      <c r="H481" s="9" t="str">
        <f ca="1">+WORLDCUP!BD61</f>
        <v>Paraguay</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Canada</v>
      </c>
      <c r="F482" s="9" t="str">
        <f ca="1">+WORLDCUP!BD61</f>
        <v>Paraguay</v>
      </c>
      <c r="G482" s="9" t="str">
        <f ca="1">+WORLDCUP!BD58</f>
        <v>South Korea</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Paraguay</v>
      </c>
      <c r="G483" s="9" t="str">
        <f ca="1">+WORLDCUP!BD58</f>
        <v>South Korea</v>
      </c>
      <c r="H483" s="9" t="str">
        <f ca="1">+WORLDCUP!BD63</f>
        <v>Japan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Paraguay</v>
      </c>
      <c r="G484" s="9" t="str">
        <f ca="1">+WORLDCUP!BD58</f>
        <v>South Korea</v>
      </c>
      <c r="H484" s="9" t="str">
        <f ca="1">+WORLDCUP!BD63</f>
        <v>Japan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Canada</v>
      </c>
      <c r="F485" s="9" t="str">
        <f ca="1">+WORLDCUP!BD61</f>
        <v>Paraguay</v>
      </c>
      <c r="G485" s="9" t="str">
        <f ca="1">+WORLDCUP!BD58</f>
        <v>South Korea</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Canada</v>
      </c>
      <c r="F486" s="9" t="str">
        <f ca="1">+WORLDCUP!BD61</f>
        <v>Paraguay</v>
      </c>
      <c r="G486" s="9" t="str">
        <f ca="1">+WORLDCUP!BD58</f>
        <v>South Korea</v>
      </c>
      <c r="H486" s="9" t="str">
        <f ca="1">+WORLDCUP!BD63</f>
        <v>Japan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Paraguay</v>
      </c>
      <c r="G487" s="9" t="str">
        <f ca="1">+WORLDCUP!BD58</f>
        <v>South Korea</v>
      </c>
      <c r="H487" s="9" t="str">
        <f ca="1">+WORLDCUP!BD63</f>
        <v>Japan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Canada</v>
      </c>
      <c r="F488" s="9" t="str">
        <f ca="1">+WORLDCUP!BD60</f>
        <v>Scotland</v>
      </c>
      <c r="G488" s="9" t="str">
        <f ca="1">+WORLDCUP!BD58</f>
        <v>South Korea</v>
      </c>
      <c r="H488" s="9" t="str">
        <f ca="1">+WORLDCUP!BD61</f>
        <v>Paraguay</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Canada</v>
      </c>
      <c r="F489" s="9" t="str">
        <f ca="1">+WORLDCUP!BD60</f>
        <v>Scotland</v>
      </c>
      <c r="G489" s="9" t="str">
        <f ca="1">+WORLDCUP!BD58</f>
        <v>South Korea</v>
      </c>
      <c r="H489" s="9" t="str">
        <f ca="1">+WORLDCUP!BD63</f>
        <v>Japan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Canada</v>
      </c>
      <c r="F490" s="9" t="str">
        <f ca="1">+WORLDCUP!BD60</f>
        <v>Scotland</v>
      </c>
      <c r="G490" s="9" t="str">
        <f ca="1">+WORLDCUP!BD58</f>
        <v>South Korea</v>
      </c>
      <c r="H490" s="9" t="str">
        <f ca="1">+WORLDCUP!BD63</f>
        <v>Japan</v>
      </c>
      <c r="I490" s="9" t="str">
        <f ca="1">+WORLDCUP!BD61</f>
        <v>Paraguay</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Canada</v>
      </c>
      <c r="F491" s="9" t="str">
        <f ca="1">+WORLDCUP!BD60</f>
        <v>Scotland</v>
      </c>
      <c r="G491" s="9" t="str">
        <f ca="1">+WORLDCUP!BD58</f>
        <v>South Korea</v>
      </c>
      <c r="H491" s="9" t="str">
        <f ca="1">+WORLDCUP!BD63</f>
        <v>Japan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Canada</v>
      </c>
      <c r="F492" s="9" t="str">
        <f ca="1">+WORLDCUP!BD61</f>
        <v>Paraguay</v>
      </c>
      <c r="G492" s="9" t="str">
        <f ca="1">+WORLDCUP!BD58</f>
        <v>South Korea</v>
      </c>
      <c r="H492" s="9" t="str">
        <f ca="1">+WORLDCUP!BD63</f>
        <v>Japan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Canada</v>
      </c>
      <c r="F493" s="9" t="str">
        <f ca="1">+WORLDCUP!BD61</f>
        <v>Paraguay</v>
      </c>
      <c r="G493" s="9" t="str">
        <f ca="1">+WORLDCUP!BD58</f>
        <v>South Korea</v>
      </c>
      <c r="H493" s="9" t="str">
        <f ca="1">+WORLDCUP!BD63</f>
        <v>Japan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Canada</v>
      </c>
      <c r="F494" s="9" t="str">
        <f ca="1">+WORLDCUP!BD61</f>
        <v>Paraguay</v>
      </c>
      <c r="G494" s="9" t="str">
        <f ca="1">+WORLDCUP!BD58</f>
        <v>South Korea</v>
      </c>
      <c r="H494" s="9" t="str">
        <f ca="1">+WORLDCUP!BD63</f>
        <v>Japan</v>
      </c>
      <c r="I494" s="9" t="str">
        <f ca="1">+WORLDCUP!BD62</f>
        <v>Ecuador</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Canada</v>
      </c>
      <c r="F495" s="9" t="str">
        <f ca="1">+WORLDCUP!BD61</f>
        <v>Paraguay</v>
      </c>
      <c r="G495" s="9" t="str">
        <f ca="1">+WORLDCUP!BD58</f>
        <v>South Korea</v>
      </c>
      <c r="H495" s="9" t="str">
        <f ca="1">+WORLDCUP!BD63</f>
        <v>Japan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Canada</v>
      </c>
      <c r="F496" s="9" t="str">
        <f ca="1">+WORLDCUP!BD60</f>
        <v>Scotland</v>
      </c>
      <c r="G496" s="9" t="str">
        <f ca="1">+WORLDCUP!BD58</f>
        <v>South Korea</v>
      </c>
      <c r="H496" s="9" t="str">
        <f ca="1">+WORLDCUP!BD63</f>
        <v>Japan</v>
      </c>
      <c r="I496" s="9" t="str">
        <f ca="1">+WORLDCUP!BD61</f>
        <v>Paraguay</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6">
      <c r="L89" s="3"/>
      <c r="M89" s="3"/>
      <c r="N89" s="3"/>
      <c r="O89" s="6"/>
      <c r="P89" s="6"/>
      <c r="Q89" s="6"/>
      <c r="R89" s="6"/>
      <c r="T89" s="16" t="s">
        <v>1480</v>
      </c>
      <c r="U89" s="9" t="s">
        <v>1467</v>
      </c>
      <c r="V89" s="9" t="s">
        <v>1467</v>
      </c>
      <c r="W89" s="585" t="s">
        <v>1469</v>
      </c>
      <c r="X89" s="584" t="e" vm="51">
        <v>#VALUE!</v>
      </c>
      <c r="Y89" s="9">
        <v>-4</v>
      </c>
      <c r="Z89" s="6"/>
      <c r="AA89" s="6"/>
      <c r="AB89" s="6"/>
    </row>
    <row r="90" spans="12:28" ht="15.6">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3">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4">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5">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6">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7">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8">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59">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0">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1">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2">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3">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4">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5">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6">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7">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8">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69">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0">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2">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3">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4">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5">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6">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7">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7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2026-06-11T07:05:34Z</dcterms:modified>
</cp:coreProperties>
</file>