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86412C87-2720-44FE-8956-859A46E3A1DE}" xr6:coauthVersionLast="47" xr6:coauthVersionMax="47" xr10:uidLastSave="{00000000-0000-0000-0000-000000000000}"/>
  <bookViews>
    <workbookView xWindow="-15780" yWindow="555" windowWidth="15885" windowHeight="15045"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76" i="3"/>
  <c r="Y116" i="3"/>
  <c r="Y102" i="3"/>
  <c r="X125" i="3"/>
  <c r="Y61" i="3"/>
  <c r="X38" i="3"/>
  <c r="X65" i="3"/>
  <c r="Y25" i="3"/>
  <c r="Y17" i="3"/>
  <c r="X48" i="3"/>
  <c r="X123"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24" i="3" l="1"/>
  <c r="X47" i="3"/>
  <c r="Y77" i="3"/>
  <c r="Y121" i="3"/>
  <c r="X131" i="3"/>
  <c r="Y22" i="3"/>
  <c r="Y104" i="3"/>
  <c r="X63" i="3"/>
  <c r="X111" i="3"/>
  <c r="X126" i="3"/>
  <c r="Y30" i="3"/>
  <c r="X97" i="3"/>
  <c r="Y46" i="3"/>
  <c r="Y96" i="3"/>
  <c r="X89" i="3"/>
  <c r="X68" i="3"/>
  <c r="X32" i="3"/>
  <c r="X15" i="3"/>
  <c r="X107" i="3"/>
  <c r="Y8"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BW43" i="3" s="1"/>
  <c r="E78" i="3"/>
  <c r="BW44" i="3" s="1"/>
  <c r="E48" i="3"/>
  <c r="F44" i="3"/>
  <c r="F47" i="3"/>
  <c r="E38" i="3"/>
  <c r="BW22" i="3"/>
  <c r="F41" i="3"/>
  <c r="BU25" i="3" s="1"/>
  <c r="E36" i="3"/>
  <c r="BW23" i="3" s="1"/>
  <c r="E39" i="3"/>
  <c r="F37" i="3"/>
  <c r="BU24" i="3" s="1"/>
  <c r="E41" i="3"/>
  <c r="BW34" i="3"/>
  <c r="E62" i="3"/>
  <c r="E60" i="3"/>
  <c r="F65" i="3"/>
  <c r="E87" i="3"/>
  <c r="E88" i="3"/>
  <c r="BW46" i="3" s="1"/>
  <c r="F85" i="3"/>
  <c r="BU48" i="3" s="1"/>
  <c r="E14" i="3"/>
  <c r="F13" i="3"/>
  <c r="BU12" i="3" s="1"/>
  <c r="E16" i="3"/>
  <c r="F17" i="3"/>
  <c r="BU11" i="3" s="1"/>
  <c r="F15" i="3"/>
  <c r="E13" i="3"/>
  <c r="E4" i="3"/>
  <c r="E7" i="3"/>
  <c r="F8" i="3"/>
  <c r="BU26" i="3"/>
  <c r="E44" i="3"/>
  <c r="BW27" i="3" s="1"/>
  <c r="E46" i="3"/>
  <c r="BW28" i="3" s="1"/>
  <c r="BW26" i="3"/>
  <c r="F49" i="3"/>
  <c r="BU29" i="3" s="1"/>
  <c r="E73" i="3"/>
  <c r="F68" i="3"/>
  <c r="F71" i="3"/>
  <c r="E71" i="3"/>
  <c r="E72" i="3"/>
  <c r="F69" i="3"/>
  <c r="BW40" i="3" s="1"/>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E80" i="3"/>
  <c r="BU43" i="3"/>
  <c r="F76" i="3"/>
  <c r="BW42" i="3" s="1"/>
  <c r="F80" i="3"/>
  <c r="E77" i="3"/>
  <c r="BW45" i="3" s="1"/>
  <c r="F78" i="3"/>
  <c r="BU42" i="3" s="1"/>
  <c r="E61" i="3"/>
  <c r="BW37" i="3" s="1"/>
  <c r="F62" i="3"/>
  <c r="BU36" i="3"/>
  <c r="F64" i="3"/>
  <c r="BU35" i="3" s="1"/>
  <c r="F72" i="3"/>
  <c r="BU41" i="3" s="1"/>
  <c r="E68" i="3"/>
  <c r="BW39" i="3" s="1"/>
  <c r="BW38" i="3"/>
  <c r="BU38" i="3"/>
  <c r="E70" i="3"/>
  <c r="BW41" i="3" l="1"/>
  <c r="BW35" i="3"/>
  <c r="BW36" i="3"/>
  <c r="BU37" i="3"/>
  <c r="BU34" i="3"/>
  <c r="BU27" i="3"/>
  <c r="BW24" i="3"/>
  <c r="BW10" i="3"/>
  <c r="BW13"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27"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87" i="3" l="1"/>
  <c r="K14" i="3"/>
  <c r="L13"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5"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I26" i="3" s="1"/>
  <c r="CH40" i="3"/>
  <c r="CH11" i="3"/>
  <c r="O12" i="3" s="1"/>
  <c r="CH14" i="3"/>
  <c r="CH13" i="3"/>
  <c r="O13" i="3" s="1"/>
  <c r="N56" i="3"/>
  <c r="N61" i="3"/>
  <c r="O64" i="3" l="1"/>
  <c r="CI36" i="3"/>
  <c r="O47" i="3"/>
  <c r="O44" i="3"/>
  <c r="O97" i="3"/>
  <c r="O94" i="3"/>
  <c r="N95" i="3"/>
  <c r="O93" i="3"/>
  <c r="N96" i="3"/>
  <c r="O95" i="3"/>
  <c r="CI42" i="3"/>
  <c r="N29" i="3"/>
  <c r="CJ50" i="3"/>
  <c r="O55" i="3"/>
  <c r="O33" i="3"/>
  <c r="CJ19" i="3" s="1"/>
  <c r="N9" i="3"/>
  <c r="N36" i="3"/>
  <c r="O41" i="3"/>
  <c r="O4" i="3"/>
  <c r="O69" i="3"/>
  <c r="CK40" i="3" s="1"/>
  <c r="CI35" i="3"/>
  <c r="N72" i="3"/>
  <c r="CK21" i="3"/>
  <c r="O30" i="3"/>
  <c r="N32" i="3"/>
  <c r="CJ18" i="3" s="1"/>
  <c r="N7" i="3"/>
  <c r="O29" i="3"/>
  <c r="CI20" i="3" s="1"/>
  <c r="N49" i="3"/>
  <c r="N52" i="3"/>
  <c r="N54" i="3"/>
  <c r="N37" i="3"/>
  <c r="N8" i="3"/>
  <c r="CK22" i="3"/>
  <c r="CK41" i="3"/>
  <c r="O52" i="3"/>
  <c r="CI30" i="3" s="1"/>
  <c r="N97" i="3"/>
  <c r="O77" i="3"/>
  <c r="CI44" i="3" s="1"/>
  <c r="N80" i="3"/>
  <c r="N55" i="3"/>
  <c r="N81" i="3"/>
  <c r="N84" i="3"/>
  <c r="CI45" i="3"/>
  <c r="O5" i="3"/>
  <c r="CK8" i="3" s="1"/>
  <c r="N47" i="3"/>
  <c r="CI27" i="3" s="1"/>
  <c r="CK46" i="3"/>
  <c r="CI33" i="3"/>
  <c r="O53" i="3"/>
  <c r="CK32" i="3" s="1"/>
  <c r="O79" i="3"/>
  <c r="N6" i="3"/>
  <c r="N86" i="3"/>
  <c r="O32" i="3"/>
  <c r="CI21" i="3" s="1"/>
  <c r="CI12" i="3"/>
  <c r="CI43" i="3"/>
  <c r="N88" i="3"/>
  <c r="N30" i="3"/>
  <c r="CK20" i="3" s="1"/>
  <c r="CI25" i="3"/>
  <c r="CK6" i="3"/>
  <c r="CK18" i="3"/>
  <c r="CI18" i="3"/>
  <c r="CK25" i="3"/>
  <c r="N73" i="3"/>
  <c r="CI15" i="3"/>
  <c r="N15" i="3"/>
  <c r="O96" i="3"/>
  <c r="CJ53" i="3" s="1"/>
  <c r="CL53" i="3" s="1"/>
  <c r="CK34" i="3"/>
  <c r="CI39" i="3"/>
  <c r="CK30" i="3"/>
  <c r="N68" i="3"/>
  <c r="CK50" i="3"/>
  <c r="O40" i="3"/>
  <c r="O15" i="3"/>
  <c r="CI10" i="3" s="1"/>
  <c r="N65" i="3"/>
  <c r="O9" i="3"/>
  <c r="CI7" i="3" s="1"/>
  <c r="CI23" i="3"/>
  <c r="O36" i="3"/>
  <c r="CJ22" i="3" s="1"/>
  <c r="CK23" i="3"/>
  <c r="O61" i="3"/>
  <c r="CI8" i="3"/>
  <c r="CI47" i="3"/>
  <c r="CK37" i="3"/>
  <c r="N13" i="3"/>
  <c r="CI13" i="3" s="1"/>
  <c r="O68" i="3"/>
  <c r="CI38" i="3" s="1"/>
  <c r="O57" i="3"/>
  <c r="O65" i="3"/>
  <c r="N40" i="3"/>
  <c r="O31" i="3"/>
  <c r="CJ21" i="3" s="1"/>
  <c r="N92" i="3"/>
  <c r="CK51" i="3" s="1"/>
  <c r="CK12" i="3"/>
  <c r="N77" i="3"/>
  <c r="CK45" i="3" s="1"/>
  <c r="CI19" i="3"/>
  <c r="CI50" i="3"/>
  <c r="O25" i="3"/>
  <c r="O37" i="3"/>
  <c r="CI24" i="3" s="1"/>
  <c r="N5" i="3"/>
  <c r="CJ9" i="3" s="1"/>
  <c r="O72" i="3"/>
  <c r="O84" i="3"/>
  <c r="CI46" i="3" s="1"/>
  <c r="CK39" i="3"/>
  <c r="O87" i="3"/>
  <c r="CI49" i="3" s="1"/>
  <c r="N60" i="3"/>
  <c r="CK35" i="3" s="1"/>
  <c r="O78" i="3"/>
  <c r="O23" i="3"/>
  <c r="N94" i="3"/>
  <c r="CK52" i="3" s="1"/>
  <c r="N39" i="3"/>
  <c r="CK38" i="3"/>
  <c r="CI52" i="3"/>
  <c r="N4" i="3"/>
  <c r="CK7" i="3" s="1"/>
  <c r="CK19" i="3"/>
  <c r="N87" i="3"/>
  <c r="N25" i="3"/>
  <c r="CK16" i="3" s="1"/>
  <c r="O22" i="3"/>
  <c r="N76" i="3"/>
  <c r="CJ43" i="3" s="1"/>
  <c r="O49" i="3"/>
  <c r="CI29" i="3" s="1"/>
  <c r="N46" i="3"/>
  <c r="CJ28" i="3" s="1"/>
  <c r="N53" i="3"/>
  <c r="CK48" i="3"/>
  <c r="N85" i="3"/>
  <c r="N44" i="3"/>
  <c r="CK27" i="3" s="1"/>
  <c r="N12" i="3"/>
  <c r="CI11" i="3" s="1"/>
  <c r="O54" i="3"/>
  <c r="O89" i="3"/>
  <c r="O56" i="3"/>
  <c r="N24" i="3"/>
  <c r="O46" i="3"/>
  <c r="CI28" i="3"/>
  <c r="O21" i="3"/>
  <c r="CI16" i="3" s="1"/>
  <c r="N45" i="3"/>
  <c r="CK29" i="3" s="1"/>
  <c r="N16" i="3"/>
  <c r="CI48" i="3"/>
  <c r="CK26" i="3"/>
  <c r="CJ48" i="3"/>
  <c r="O20" i="3"/>
  <c r="CI14" i="3" s="1"/>
  <c r="N33" i="3"/>
  <c r="CK10" i="3"/>
  <c r="N69" i="3"/>
  <c r="O73" i="3"/>
  <c r="O60" i="3"/>
  <c r="CI34" i="3" s="1"/>
  <c r="O63" i="3"/>
  <c r="CI37" i="3" s="1"/>
  <c r="CI40" i="3"/>
  <c r="CK11" i="3"/>
  <c r="O70" i="3"/>
  <c r="CK17" i="3"/>
  <c r="N22" i="3"/>
  <c r="CK42" i="3"/>
  <c r="N78" i="3"/>
  <c r="CK44" i="3" s="1"/>
  <c r="O81" i="3"/>
  <c r="N14" i="3"/>
  <c r="N23" i="3"/>
  <c r="N20" i="3"/>
  <c r="CK15" i="3" s="1"/>
  <c r="O24" i="3"/>
  <c r="N17" i="3"/>
  <c r="O14" i="3"/>
  <c r="CK13" i="3" s="1"/>
  <c r="CK33" i="3"/>
  <c r="CK53" i="3"/>
  <c r="CK14" i="3"/>
  <c r="CK49" i="3"/>
  <c r="CK31" i="3"/>
  <c r="CI51" i="3" l="1"/>
  <c r="CK47" i="3"/>
  <c r="CK43" i="3"/>
  <c r="CI41" i="3"/>
  <c r="CJ36" i="3"/>
  <c r="CL36" i="3" s="1"/>
  <c r="CK36" i="3"/>
  <c r="CK28" i="3"/>
  <c r="CI6" i="3"/>
  <c r="CK24" i="3"/>
  <c r="CI22" i="3"/>
  <c r="CL22" i="3" s="1"/>
  <c r="CI9" i="3"/>
  <c r="CL9" i="3" s="1"/>
  <c r="CL50"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6" i="3" l="1"/>
  <c r="CM9" i="3" s="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8" i="3"/>
  <c r="CM7" i="3"/>
  <c r="CM29" i="3"/>
  <c r="CM39" i="3"/>
  <c r="CM41" i="3"/>
  <c r="CM51" i="3"/>
  <c r="CM36" i="3"/>
  <c r="CM27" i="3"/>
  <c r="CM25" i="3"/>
  <c r="CM23" i="3"/>
  <c r="CM52" i="3"/>
  <c r="CM37" i="3"/>
  <c r="CM6" i="3" l="1"/>
  <c r="CN11" i="3" s="1"/>
  <c r="CN34" i="3" l="1"/>
  <c r="R65" i="3" s="1"/>
  <c r="CN39" i="3"/>
  <c r="R71" i="3" s="1"/>
  <c r="CN20" i="3"/>
  <c r="R33" i="3" s="1"/>
  <c r="CN41" i="3"/>
  <c r="Q71" i="3" s="1"/>
  <c r="CN53" i="3"/>
  <c r="Q95" i="3" s="1"/>
  <c r="CN15" i="3"/>
  <c r="Q25" i="3" s="1"/>
  <c r="CN24" i="3"/>
  <c r="Q37" i="3" s="1"/>
  <c r="CN35" i="3"/>
  <c r="R63" i="3" s="1"/>
  <c r="CN17" i="3"/>
  <c r="Q24" i="3" s="1"/>
  <c r="CN29" i="3"/>
  <c r="Q47" i="3" s="1"/>
  <c r="CN49" i="3"/>
  <c r="Q87" i="3" s="1"/>
  <c r="CN43" i="3"/>
  <c r="R76" i="3" s="1"/>
  <c r="CN45" i="3"/>
  <c r="Q79" i="3" s="1"/>
  <c r="CN28" i="3"/>
  <c r="R46" i="3" s="1"/>
  <c r="CN12" i="3"/>
  <c r="R15" i="3" s="1"/>
  <c r="CN52" i="3"/>
  <c r="R97" i="3" s="1"/>
  <c r="CN8" i="3"/>
  <c r="Q5" i="3" s="1"/>
  <c r="CN46" i="3"/>
  <c r="Q84" i="3" s="1"/>
  <c r="CN9" i="3"/>
  <c r="Q6" i="3" s="1"/>
  <c r="CN31" i="3"/>
  <c r="R52" i="3" s="1"/>
  <c r="CN6" i="3"/>
  <c r="Q7" i="3" s="1"/>
  <c r="CN30" i="3"/>
  <c r="R57" i="3" s="1"/>
  <c r="CN22" i="3"/>
  <c r="Q36" i="3" s="1"/>
  <c r="CN19" i="3"/>
  <c r="Q33" i="3" s="1"/>
  <c r="CN27" i="3"/>
  <c r="R47" i="3" s="1"/>
  <c r="CN40" i="3"/>
  <c r="R73" i="3" s="1"/>
  <c r="CN42" i="3"/>
  <c r="Q76" i="3" s="1"/>
  <c r="CN50" i="3"/>
  <c r="Q94" i="3" s="1"/>
  <c r="CN23" i="3"/>
  <c r="R36" i="3" s="1"/>
  <c r="CN21" i="3"/>
  <c r="Q32" i="3" s="1"/>
  <c r="CN37" i="3"/>
  <c r="R61" i="3" s="1"/>
  <c r="CN16" i="3"/>
  <c r="R25" i="3" s="1"/>
  <c r="CN10" i="3"/>
  <c r="Q15" i="3" s="1"/>
  <c r="CN13" i="3"/>
  <c r="R13" i="3" s="1"/>
  <c r="CN18" i="3"/>
  <c r="Q28" i="3" s="1"/>
  <c r="CN51" i="3"/>
  <c r="R92" i="3" s="1"/>
  <c r="CN44" i="3"/>
  <c r="R80" i="3" s="1"/>
  <c r="CN38" i="3"/>
  <c r="Q70" i="3" s="1"/>
  <c r="CN47" i="3"/>
  <c r="Q89" i="3" s="1"/>
  <c r="CN14" i="3"/>
  <c r="Q20" i="3" s="1"/>
  <c r="CN32" i="3"/>
  <c r="Q53" i="3" s="1"/>
  <c r="CN26" i="3"/>
  <c r="Q44" i="3" s="1"/>
  <c r="CN48" i="3"/>
  <c r="R89" i="3" s="1"/>
  <c r="CN7" i="3"/>
  <c r="Q9" i="3" s="1"/>
  <c r="CN36" i="3"/>
  <c r="R64" i="3" s="1"/>
  <c r="R12" i="3"/>
  <c r="R14" i="3"/>
  <c r="Q17" i="3"/>
  <c r="CN33" i="3"/>
  <c r="Q57" i="3" s="1"/>
  <c r="CN25" i="3"/>
  <c r="Q60" i="3"/>
  <c r="Q62" i="3"/>
  <c r="Q72" i="3"/>
  <c r="R69" i="3"/>
  <c r="Q80" i="3"/>
  <c r="R79" i="3"/>
  <c r="R7" i="3"/>
  <c r="R85" i="3"/>
  <c r="Q22" i="3"/>
  <c r="R21" i="3"/>
  <c r="Q73" i="3"/>
  <c r="Q88" i="3"/>
  <c r="R9" i="3"/>
  <c r="R30" i="3"/>
  <c r="Q29" i="3"/>
  <c r="R45" i="3"/>
  <c r="Q49" i="3"/>
  <c r="R68" i="3"/>
  <c r="R81" i="3" l="1"/>
  <c r="Q86" i="3"/>
  <c r="Q92" i="3"/>
  <c r="R88" i="3"/>
  <c r="Q78" i="3"/>
  <c r="Q97" i="3"/>
  <c r="R96" i="3"/>
  <c r="Q48" i="3"/>
  <c r="R93" i="3"/>
  <c r="Q96" i="3"/>
  <c r="R95" i="3"/>
  <c r="Q56" i="3"/>
  <c r="R94" i="3"/>
  <c r="Q93" i="3"/>
  <c r="R44" i="3"/>
  <c r="R55" i="3"/>
  <c r="R87" i="3"/>
  <c r="Q12" i="3"/>
  <c r="R16" i="3"/>
  <c r="R84" i="3"/>
  <c r="Q85" i="3"/>
  <c r="R86" i="3"/>
  <c r="CO26" i="3"/>
  <c r="Q31" i="3"/>
  <c r="CP30" i="3"/>
  <c r="Q4" i="3"/>
  <c r="R39" i="3"/>
  <c r="CO53" i="3"/>
  <c r="R8" i="3"/>
  <c r="CO23" i="3"/>
  <c r="CP23" i="3"/>
  <c r="R77" i="3"/>
  <c r="CO44" i="3" s="1"/>
  <c r="CP53" i="3"/>
  <c r="Q81" i="3"/>
  <c r="CO43" i="3"/>
  <c r="CP43" i="3"/>
  <c r="R70" i="3"/>
  <c r="CP50" i="3"/>
  <c r="Q40" i="3"/>
  <c r="Q14" i="3"/>
  <c r="Q69" i="3"/>
  <c r="CO45" i="3"/>
  <c r="Q77" i="3"/>
  <c r="CP45" i="3" s="1"/>
  <c r="R78" i="3"/>
  <c r="CO19" i="3"/>
  <c r="R28" i="3"/>
  <c r="R60" i="3"/>
  <c r="Q23" i="3"/>
  <c r="R23" i="3"/>
  <c r="R31" i="3"/>
  <c r="Q21" i="3"/>
  <c r="Q64" i="3"/>
  <c r="CP36" i="3" s="1"/>
  <c r="CO22" i="3"/>
  <c r="R48" i="3"/>
  <c r="CO27" i="3" s="1"/>
  <c r="R22" i="3"/>
  <c r="CO15" i="3"/>
  <c r="Q54" i="3"/>
  <c r="CO12" i="3"/>
  <c r="R20" i="3"/>
  <c r="Q68" i="3"/>
  <c r="CP39" i="3" s="1"/>
  <c r="CO30" i="3"/>
  <c r="Q52" i="3"/>
  <c r="Q13" i="3"/>
  <c r="Q45" i="3"/>
  <c r="R54" i="3"/>
  <c r="R56" i="3"/>
  <c r="R38" i="3"/>
  <c r="CP22" i="3" s="1"/>
  <c r="Q65" i="3"/>
  <c r="R17" i="3"/>
  <c r="CP12" i="3"/>
  <c r="Q38" i="3"/>
  <c r="CO47" i="3"/>
  <c r="Q63" i="3"/>
  <c r="CO35" i="3" s="1"/>
  <c r="CP47" i="3"/>
  <c r="R41" i="3"/>
  <c r="R40" i="3"/>
  <c r="Q16" i="3"/>
  <c r="CO10" i="3" s="1"/>
  <c r="CP51" i="3"/>
  <c r="Q8" i="3"/>
  <c r="R5" i="3"/>
  <c r="CO8" i="3" s="1"/>
  <c r="R49" i="3"/>
  <c r="Q30" i="3"/>
  <c r="CP20" i="3" s="1"/>
  <c r="CO18" i="3"/>
  <c r="R72" i="3"/>
  <c r="CP42" i="3"/>
  <c r="R32" i="3"/>
  <c r="R29" i="3"/>
  <c r="R24" i="3"/>
  <c r="R62" i="3"/>
  <c r="CP33" i="3"/>
  <c r="R53" i="3"/>
  <c r="Q46" i="3"/>
  <c r="Q55" i="3"/>
  <c r="Q61" i="3"/>
  <c r="CP37" i="3" s="1"/>
  <c r="R4" i="3"/>
  <c r="R6" i="3"/>
  <c r="Q39" i="3"/>
  <c r="Q41" i="3"/>
  <c r="R37" i="3"/>
  <c r="CP49" i="3"/>
  <c r="CP34" i="3"/>
  <c r="CP48" i="3"/>
  <c r="CO24" i="3"/>
  <c r="CO37" i="3"/>
  <c r="CQ37" i="3" s="1"/>
  <c r="CP38" i="3"/>
  <c r="CP14" i="3"/>
  <c r="CP46" i="3"/>
  <c r="CO34" i="3"/>
  <c r="CO50" i="3"/>
  <c r="CQ22" i="3"/>
  <c r="CP40" i="3"/>
  <c r="CO46" i="3"/>
  <c r="CP24" i="3"/>
  <c r="CO21" i="3"/>
  <c r="CO40" i="3"/>
  <c r="CO49" i="3"/>
  <c r="CO48" i="3"/>
  <c r="CO11" i="3"/>
  <c r="CO38" i="3"/>
  <c r="CP31" i="3"/>
  <c r="CP32" i="3"/>
  <c r="CP16" i="3"/>
  <c r="CO42" i="3"/>
  <c r="CQ42" i="3" s="1"/>
  <c r="CP10" i="3"/>
  <c r="CO31" i="3"/>
  <c r="CQ30" i="3"/>
  <c r="CO32" i="3"/>
  <c r="CP17" i="3"/>
  <c r="CP26" i="3"/>
  <c r="CQ26" i="3" s="1"/>
  <c r="CP15" i="3"/>
  <c r="CQ15" i="3" s="1"/>
  <c r="CO17" i="3"/>
  <c r="CP21" i="3"/>
  <c r="CP18" i="3"/>
  <c r="CQ18" i="3" s="1"/>
  <c r="CO16" i="3"/>
  <c r="CO20" i="3"/>
  <c r="CQ20" i="3" s="1"/>
  <c r="CP19" i="3"/>
  <c r="CQ19" i="3" s="1"/>
  <c r="CO14" i="3"/>
  <c r="CP11" i="3"/>
  <c r="CQ12" i="3"/>
  <c r="CO7" i="3"/>
  <c r="CP8" i="3"/>
  <c r="CQ8" i="3" s="1"/>
  <c r="CP7" i="3"/>
  <c r="CP52" i="3"/>
  <c r="CO52" i="3"/>
  <c r="CO41" i="3"/>
  <c r="CO29" i="3"/>
  <c r="CQ23" i="3"/>
  <c r="CP29" i="3"/>
  <c r="CO51" i="3"/>
  <c r="CO33" i="3"/>
  <c r="CQ33" i="3" s="1"/>
  <c r="CO39" i="3"/>
  <c r="CQ39" i="3" s="1"/>
  <c r="CO25" i="3"/>
  <c r="CP25" i="3"/>
  <c r="CP41" i="3"/>
  <c r="CQ45" i="3"/>
  <c r="CP28" i="3" l="1"/>
  <c r="CP44" i="3"/>
  <c r="CQ44" i="3" s="1"/>
  <c r="CO13" i="3"/>
  <c r="CP13" i="3"/>
  <c r="CQ43" i="3"/>
  <c r="CO28" i="3"/>
  <c r="CQ28" i="3" s="1"/>
  <c r="CO9" i="3"/>
  <c r="CP27" i="3"/>
  <c r="CQ27" i="3" s="1"/>
  <c r="CQ53" i="3"/>
  <c r="CO6" i="3"/>
  <c r="CP35" i="3"/>
  <c r="CQ35" i="3" s="1"/>
  <c r="CQ51" i="3"/>
  <c r="CQ50" i="3"/>
  <c r="CO36" i="3"/>
  <c r="CQ36" i="3" s="1"/>
  <c r="CQ47" i="3"/>
  <c r="CQ10" i="3"/>
  <c r="CP6" i="3"/>
  <c r="CP9" i="3"/>
  <c r="CQ49" i="3"/>
  <c r="CQ24" i="3"/>
  <c r="CQ48" i="3"/>
  <c r="CQ34" i="3"/>
  <c r="CQ14" i="3"/>
  <c r="CQ21" i="3"/>
  <c r="CQ46" i="3"/>
  <c r="CQ16" i="3"/>
  <c r="CQ40" i="3"/>
  <c r="CQ38" i="3"/>
  <c r="CQ11" i="3"/>
  <c r="CQ31" i="3"/>
  <c r="CQ32" i="3"/>
  <c r="CQ17" i="3"/>
  <c r="CQ7" i="3"/>
  <c r="CQ41" i="3"/>
  <c r="CQ52" i="3"/>
  <c r="CQ29" i="3"/>
  <c r="CQ25" i="3"/>
  <c r="CQ13" i="3" l="1"/>
  <c r="CQ9" i="3"/>
  <c r="CQ6" i="3"/>
  <c r="CR50" i="3"/>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8" i="3"/>
  <c r="CR27" i="3"/>
  <c r="CR13" i="3"/>
  <c r="CR12" i="3"/>
  <c r="CR29" i="3"/>
  <c r="CR37" i="3"/>
  <c r="CR23" i="3"/>
  <c r="CR25" i="3"/>
  <c r="CR51" i="3"/>
  <c r="CR52" i="3"/>
  <c r="CR6" i="3" l="1"/>
  <c r="CR9" i="3"/>
  <c r="CS24" i="3" l="1"/>
  <c r="CS53" i="3"/>
  <c r="T95" i="3" s="1"/>
  <c r="CS50" i="3"/>
  <c r="T92" i="3" s="1"/>
  <c r="CS26" i="3"/>
  <c r="T46" i="3" s="1"/>
  <c r="CS21" i="3"/>
  <c r="T31" i="3" s="1"/>
  <c r="CS38" i="3"/>
  <c r="T70" i="3" s="1"/>
  <c r="CS29" i="3"/>
  <c r="U45" i="3" s="1"/>
  <c r="CS31" i="3"/>
  <c r="U55" i="3" s="1"/>
  <c r="CS7" i="3"/>
  <c r="U4" i="3" s="1"/>
  <c r="CS51" i="3"/>
  <c r="U92" i="3" s="1"/>
  <c r="CS14" i="3"/>
  <c r="U24" i="3" s="1"/>
  <c r="CS16" i="3"/>
  <c r="U23" i="3" s="1"/>
  <c r="CS12" i="3"/>
  <c r="T13" i="3" s="1"/>
  <c r="CS18" i="3"/>
  <c r="T30" i="3" s="1"/>
  <c r="CS8" i="3"/>
  <c r="U9" i="3" s="1"/>
  <c r="CS20" i="3"/>
  <c r="U30" i="3" s="1"/>
  <c r="CS17" i="3"/>
  <c r="T22" i="3" s="1"/>
  <c r="CS34" i="3"/>
  <c r="U65" i="3" s="1"/>
  <c r="CS6" i="3"/>
  <c r="U8" i="3" s="1"/>
  <c r="CS9" i="3"/>
  <c r="U5" i="3" s="1"/>
  <c r="CS45" i="3"/>
  <c r="T79" i="3" s="1"/>
  <c r="CS15" i="3"/>
  <c r="U22" i="3" s="1"/>
  <c r="CS43" i="3"/>
  <c r="T80" i="3" s="1"/>
  <c r="CS23" i="3"/>
  <c r="T40" i="3" s="1"/>
  <c r="CS42" i="3"/>
  <c r="T78" i="3" s="1"/>
  <c r="CS28" i="3"/>
  <c r="U48" i="3" s="1"/>
  <c r="CS27" i="3"/>
  <c r="U47" i="3" s="1"/>
  <c r="CS41" i="3"/>
  <c r="T71" i="3" s="1"/>
  <c r="CS32" i="3"/>
  <c r="U56" i="3" s="1"/>
  <c r="CS52" i="3"/>
  <c r="T93" i="3" s="1"/>
  <c r="CS33" i="3"/>
  <c r="U53" i="3" s="1"/>
  <c r="CS37" i="3"/>
  <c r="T63" i="3" s="1"/>
  <c r="CS25" i="3"/>
  <c r="CS19" i="3"/>
  <c r="U31" i="3" s="1"/>
  <c r="CS44" i="3"/>
  <c r="U80" i="3" s="1"/>
  <c r="CS40" i="3"/>
  <c r="U70" i="3" s="1"/>
  <c r="CS13" i="3"/>
  <c r="T14" i="3" s="1"/>
  <c r="CS39" i="3"/>
  <c r="U71" i="3" s="1"/>
  <c r="CS35" i="3"/>
  <c r="U63" i="3" s="1"/>
  <c r="CS11" i="3"/>
  <c r="T17" i="3" s="1"/>
  <c r="CS47" i="3"/>
  <c r="U84" i="3" s="1"/>
  <c r="CS49" i="3"/>
  <c r="U85" i="3" s="1"/>
  <c r="CS48" i="3"/>
  <c r="U89" i="3" s="1"/>
  <c r="CS22" i="3"/>
  <c r="T38" i="3" s="1"/>
  <c r="CS10" i="3"/>
  <c r="T15" i="3" s="1"/>
  <c r="U40" i="3"/>
  <c r="U38" i="3"/>
  <c r="T37" i="3"/>
  <c r="CT24" i="3"/>
  <c r="CS30" i="3"/>
  <c r="CS46" i="3"/>
  <c r="U88" i="3" s="1"/>
  <c r="CS36" i="3"/>
  <c r="U62" i="3" s="1"/>
  <c r="U25" i="3"/>
  <c r="T21" i="3"/>
  <c r="U7" i="3"/>
  <c r="T81" i="3"/>
  <c r="U95" i="3"/>
  <c r="U49" i="3"/>
  <c r="U54" i="3"/>
  <c r="T94" i="3"/>
  <c r="U93" i="3"/>
  <c r="T20" i="3"/>
  <c r="T96" i="3"/>
  <c r="T44" i="3"/>
  <c r="U97" i="3"/>
  <c r="CT51" i="3" s="1"/>
  <c r="CT34" i="3"/>
  <c r="T60" i="3"/>
  <c r="T4" i="3"/>
  <c r="T7" i="3"/>
  <c r="T48" i="3" l="1"/>
  <c r="CT28" i="3" s="1"/>
  <c r="U96" i="3"/>
  <c r="CT53" i="3" s="1"/>
  <c r="T23" i="3"/>
  <c r="U44" i="3"/>
  <c r="T47" i="3"/>
  <c r="T49" i="3"/>
  <c r="U79" i="3"/>
  <c r="U76" i="3"/>
  <c r="T55" i="3"/>
  <c r="T5" i="3"/>
  <c r="T57" i="3"/>
  <c r="U60" i="3"/>
  <c r="T64" i="3"/>
  <c r="U13" i="3"/>
  <c r="CT12" i="3" s="1"/>
  <c r="CT38" i="3"/>
  <c r="T53" i="3"/>
  <c r="CT33" i="3" s="1"/>
  <c r="U68" i="3"/>
  <c r="U72" i="3"/>
  <c r="T25" i="3"/>
  <c r="T68" i="3"/>
  <c r="T32" i="3"/>
  <c r="U32" i="3"/>
  <c r="U15" i="3"/>
  <c r="CT15" i="3"/>
  <c r="U17" i="3"/>
  <c r="U77" i="3"/>
  <c r="CT44" i="3" s="1"/>
  <c r="U20" i="3"/>
  <c r="U94" i="3"/>
  <c r="CT50" i="3" s="1"/>
  <c r="U29" i="3"/>
  <c r="T28" i="3"/>
  <c r="U6" i="3"/>
  <c r="CT9" i="3" s="1"/>
  <c r="U21" i="3"/>
  <c r="CT7" i="3"/>
  <c r="T9" i="3"/>
  <c r="U81" i="3"/>
  <c r="T56" i="3"/>
  <c r="CT32" i="3" s="1"/>
  <c r="T65" i="3"/>
  <c r="U36" i="3"/>
  <c r="T24" i="3"/>
  <c r="T89" i="3"/>
  <c r="T16" i="3"/>
  <c r="U86" i="3"/>
  <c r="T85" i="3"/>
  <c r="T73" i="3"/>
  <c r="T29" i="3"/>
  <c r="CT31" i="3"/>
  <c r="U39" i="3"/>
  <c r="U14" i="3"/>
  <c r="CT11" i="3"/>
  <c r="U52" i="3"/>
  <c r="U33" i="3"/>
  <c r="U61" i="3"/>
  <c r="U12" i="3"/>
  <c r="T45" i="3"/>
  <c r="T62" i="3"/>
  <c r="CT36" i="3" s="1"/>
  <c r="CT25" i="3"/>
  <c r="T33" i="3"/>
  <c r="T76" i="3"/>
  <c r="CT43" i="3" s="1"/>
  <c r="CT17" i="3"/>
  <c r="U46" i="3"/>
  <c r="T77" i="3"/>
  <c r="CT49" i="3"/>
  <c r="T97" i="3"/>
  <c r="T88" i="3"/>
  <c r="T87" i="3"/>
  <c r="CT47" i="3" s="1"/>
  <c r="CT19" i="3"/>
  <c r="U28" i="3"/>
  <c r="U87" i="3"/>
  <c r="U73" i="3"/>
  <c r="T69" i="3"/>
  <c r="T6" i="3"/>
  <c r="U41" i="3"/>
  <c r="T39" i="3"/>
  <c r="T41" i="3"/>
  <c r="U37" i="3"/>
  <c r="CT22" i="3"/>
  <c r="U69" i="3"/>
  <c r="T72" i="3"/>
  <c r="U78" i="3"/>
  <c r="T36" i="3"/>
  <c r="CT23" i="3" s="1"/>
  <c r="T8" i="3"/>
  <c r="CT6" i="3" s="1"/>
  <c r="CT40" i="3"/>
  <c r="T12" i="3"/>
  <c r="T86" i="3"/>
  <c r="U16" i="3"/>
  <c r="CT13" i="3" s="1"/>
  <c r="T52" i="3"/>
  <c r="T54" i="3"/>
  <c r="U57" i="3"/>
  <c r="T84" i="3"/>
  <c r="U64" i="3"/>
  <c r="CT35" i="3" s="1"/>
  <c r="T61" i="3"/>
  <c r="CT37" i="3" s="1"/>
  <c r="CT21" i="3"/>
  <c r="CT48" i="3"/>
  <c r="CT14" i="3"/>
  <c r="CT46" i="3"/>
  <c r="CT42" i="3"/>
  <c r="CT45" i="3"/>
  <c r="CT20" i="3"/>
  <c r="CT30" i="3"/>
  <c r="CT26" i="3"/>
  <c r="CT18" i="3"/>
  <c r="CT16" i="3"/>
  <c r="CT27" i="3"/>
  <c r="CT41" i="3"/>
  <c r="CT39" i="3"/>
  <c r="CT52" i="3"/>
  <c r="CT29" i="3"/>
  <c r="CT8" i="3"/>
  <c r="CT10" i="3" l="1"/>
  <c r="CU43" i="3" s="1"/>
  <c r="CU53" i="3"/>
  <c r="CU47" i="3"/>
  <c r="CU49" i="3"/>
  <c r="CU48" i="3"/>
  <c r="CU45" i="3"/>
  <c r="CU24" i="3"/>
  <c r="CU41" i="3"/>
  <c r="CU21" i="3"/>
  <c r="CU38" i="3"/>
  <c r="CU3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U44" i="3" l="1"/>
  <c r="CU10" i="3"/>
  <c r="CU27" i="3"/>
  <c r="CV41" i="3" l="1"/>
  <c r="CW41" i="3" s="1"/>
  <c r="CV43" i="3"/>
  <c r="CW43" i="3" s="1"/>
  <c r="CV31" i="3"/>
  <c r="CW31" i="3" s="1"/>
  <c r="CV29" i="3"/>
  <c r="CW29" i="3" s="1"/>
  <c r="CV38" i="3"/>
  <c r="CW38" i="3" s="1"/>
  <c r="CV53" i="3"/>
  <c r="CW53" i="3" s="1"/>
  <c r="CV12" i="3"/>
  <c r="CW12" i="3" s="1"/>
  <c r="CV47" i="3"/>
  <c r="CW47" i="3" s="1"/>
  <c r="CV37" i="3"/>
  <c r="CW37" i="3" s="1"/>
  <c r="CV34" i="3"/>
  <c r="CW34" i="3" s="1"/>
  <c r="CV11" i="3"/>
  <c r="CW11" i="3" s="1"/>
  <c r="CV48" i="3"/>
  <c r="CW48" i="3" s="1"/>
  <c r="CV14" i="3"/>
  <c r="CW14" i="3" s="1"/>
  <c r="CV50" i="3"/>
  <c r="CW50" i="3" s="1"/>
  <c r="CV15" i="3"/>
  <c r="CW15" i="3" s="1"/>
  <c r="CV7" i="3"/>
  <c r="CW7" i="3" s="1"/>
  <c r="CV13" i="3"/>
  <c r="CW13" i="3" s="1"/>
  <c r="CV52" i="3"/>
  <c r="CW52" i="3" s="1"/>
  <c r="CV9" i="3"/>
  <c r="CW9" i="3" s="1"/>
  <c r="CV35" i="3"/>
  <c r="CW35" i="3" s="1"/>
  <c r="CV21" i="3"/>
  <c r="CW21" i="3" s="1"/>
  <c r="CV22" i="3"/>
  <c r="CW22" i="3" s="1"/>
  <c r="CV46" i="3"/>
  <c r="CW46" i="3" s="1"/>
  <c r="CV33" i="3"/>
  <c r="CW33" i="3" s="1"/>
  <c r="CV51" i="3"/>
  <c r="CW51" i="3" s="1"/>
  <c r="CV23" i="3"/>
  <c r="CW23" i="3" s="1"/>
  <c r="CV40" i="3"/>
  <c r="CW40" i="3" s="1"/>
  <c r="CV17" i="3"/>
  <c r="CW17" i="3" s="1"/>
  <c r="CV26" i="3"/>
  <c r="CW26" i="3" s="1"/>
  <c r="CV39" i="3"/>
  <c r="CW39" i="3" s="1"/>
  <c r="CV16" i="3"/>
  <c r="CW16" i="3" s="1"/>
  <c r="CV10" i="3"/>
  <c r="CW10" i="3" s="1"/>
  <c r="CV27" i="3"/>
  <c r="CW27" i="3" s="1"/>
  <c r="CV24" i="3"/>
  <c r="CW24" i="3" s="1"/>
  <c r="CV32" i="3"/>
  <c r="CW32" i="3" s="1"/>
  <c r="CV20" i="3"/>
  <c r="CW20" i="3" s="1"/>
  <c r="CV30" i="3"/>
  <c r="CW30" i="3" s="1"/>
  <c r="CV44" i="3"/>
  <c r="CW44" i="3" s="1"/>
  <c r="CV45" i="3"/>
  <c r="CW45" i="3" s="1"/>
  <c r="CV25" i="3"/>
  <c r="CW25" i="3" s="1"/>
  <c r="CV6" i="3"/>
  <c r="CW6" i="3" s="1"/>
  <c r="CV19" i="3"/>
  <c r="CW19" i="3" s="1"/>
  <c r="CV8" i="3"/>
  <c r="CW8" i="3" s="1"/>
  <c r="CV18" i="3"/>
  <c r="CW18" i="3" s="1"/>
  <c r="CV28" i="3"/>
  <c r="CW28" i="3" s="1"/>
  <c r="CV36" i="3"/>
  <c r="CW36" i="3" s="1"/>
  <c r="CV49" i="3"/>
  <c r="CW49" i="3" s="1"/>
  <c r="CV42" i="3"/>
  <c r="CW42" i="3" s="1"/>
  <c r="CX9" i="3" l="1"/>
  <c r="CX24" i="3"/>
  <c r="CX11" i="3"/>
  <c r="CX6" i="3"/>
  <c r="CX17" i="3"/>
  <c r="CX16" i="3"/>
  <c r="CX41" i="3"/>
  <c r="CX13" i="3"/>
  <c r="CX21" i="3"/>
  <c r="CX28" i="3"/>
  <c r="CX25" i="3"/>
  <c r="CX52" i="3"/>
  <c r="CX48" i="3"/>
  <c r="CX34" i="3"/>
  <c r="CX10" i="3"/>
  <c r="CX23" i="3"/>
  <c r="CX35" i="3"/>
  <c r="CX40" i="3"/>
  <c r="CX26" i="3"/>
  <c r="CX14" i="3"/>
  <c r="CX18" i="3"/>
  <c r="CX53" i="3"/>
  <c r="CX50" i="3"/>
  <c r="CX31" i="3"/>
  <c r="CX33" i="3"/>
  <c r="CX44" i="3"/>
  <c r="CX38" i="3"/>
  <c r="CX8" i="3"/>
  <c r="CX19" i="3"/>
  <c r="CX15" i="3"/>
  <c r="CX37" i="3"/>
  <c r="CX49" i="3"/>
  <c r="CX39" i="3"/>
  <c r="CX36" i="3"/>
  <c r="CX27" i="3"/>
  <c r="CX46" i="3"/>
  <c r="CX45" i="3"/>
  <c r="CX30" i="3"/>
  <c r="CX32" i="3"/>
  <c r="CX51" i="3"/>
  <c r="CX20" i="3"/>
  <c r="CX42" i="3"/>
  <c r="CX29" i="3"/>
  <c r="CX12" i="3"/>
  <c r="CX7" i="3"/>
  <c r="CX43" i="3"/>
  <c r="CX47" i="3"/>
  <c r="CX22" i="3"/>
  <c r="CY30" i="3" l="1"/>
  <c r="CZ30" i="3" s="1"/>
  <c r="CY43" i="3"/>
  <c r="CZ43" i="3" s="1"/>
  <c r="CY29" i="3"/>
  <c r="CZ29" i="3" s="1"/>
  <c r="CY22" i="3"/>
  <c r="CZ22" i="3" s="1"/>
  <c r="CY13" i="3"/>
  <c r="CZ13" i="3" s="1"/>
  <c r="CY53" i="3"/>
  <c r="CZ53" i="3" s="1"/>
  <c r="CY20" i="3"/>
  <c r="CZ20" i="3" s="1"/>
  <c r="CY38" i="3"/>
  <c r="CZ38" i="3" s="1"/>
  <c r="CY25" i="3"/>
  <c r="CZ25" i="3" s="1"/>
  <c r="CY48" i="3"/>
  <c r="CZ48" i="3" s="1"/>
  <c r="CY46" i="3"/>
  <c r="CZ46" i="3" s="1"/>
  <c r="CY23" i="3"/>
  <c r="CZ23" i="3" s="1"/>
  <c r="CY28" i="3"/>
  <c r="CZ28" i="3" s="1"/>
  <c r="CY49" i="3"/>
  <c r="CZ49" i="3" s="1"/>
  <c r="CY35" i="3"/>
  <c r="CZ35" i="3" s="1"/>
  <c r="CY37" i="3"/>
  <c r="CZ37" i="3" s="1"/>
  <c r="CY32" i="3"/>
  <c r="CZ32" i="3" s="1"/>
  <c r="CY9" i="3"/>
  <c r="CZ9" i="3" s="1"/>
  <c r="CY16" i="3"/>
  <c r="CZ16" i="3" s="1"/>
  <c r="CY42" i="3"/>
  <c r="CZ42" i="3" s="1"/>
  <c r="CY19" i="3"/>
  <c r="CZ19" i="3" s="1"/>
  <c r="CY39" i="3"/>
  <c r="CZ39" i="3" s="1"/>
  <c r="CY11" i="3"/>
  <c r="CZ11" i="3" s="1"/>
  <c r="CY41" i="3"/>
  <c r="CZ41" i="3" s="1"/>
  <c r="CY12" i="3"/>
  <c r="CZ12" i="3" s="1"/>
  <c r="CY24" i="3"/>
  <c r="CZ24" i="3" s="1"/>
  <c r="CY50" i="3"/>
  <c r="CZ50" i="3" s="1"/>
  <c r="CY27" i="3"/>
  <c r="CZ27" i="3" s="1"/>
  <c r="CY33" i="3"/>
  <c r="CZ33" i="3" s="1"/>
  <c r="CY26" i="3"/>
  <c r="CZ26" i="3" s="1"/>
  <c r="CY40" i="3"/>
  <c r="CZ40" i="3" s="1"/>
  <c r="CY31" i="3"/>
  <c r="CZ31" i="3" s="1"/>
  <c r="CY10" i="3"/>
  <c r="CZ10" i="3" s="1"/>
  <c r="CY17" i="3"/>
  <c r="CZ17" i="3" s="1"/>
  <c r="CY52" i="3"/>
  <c r="CZ52" i="3" s="1"/>
  <c r="CY51" i="3"/>
  <c r="CZ51" i="3" s="1"/>
  <c r="CY44" i="3"/>
  <c r="CZ44" i="3" s="1"/>
  <c r="CY18" i="3"/>
  <c r="CZ18" i="3" s="1"/>
  <c r="CY14" i="3"/>
  <c r="CZ14" i="3" s="1"/>
  <c r="CY7" i="3"/>
  <c r="CZ7" i="3" s="1"/>
  <c r="CY36" i="3"/>
  <c r="CZ36" i="3" s="1"/>
  <c r="CY34" i="3"/>
  <c r="CZ34" i="3" s="1"/>
  <c r="CY21" i="3"/>
  <c r="CZ21" i="3" s="1"/>
  <c r="CY47" i="3"/>
  <c r="CZ47" i="3" s="1"/>
  <c r="CY6" i="3"/>
  <c r="CZ6" i="3" s="1"/>
  <c r="CY15" i="3"/>
  <c r="CZ15" i="3" s="1"/>
  <c r="CY8" i="3"/>
  <c r="CZ8" i="3" s="1"/>
  <c r="CY45" i="3"/>
  <c r="CZ45" i="3" s="1"/>
  <c r="DA44" i="3" l="1"/>
  <c r="DA9" i="3"/>
  <c r="DA40" i="3"/>
  <c r="DA47" i="3"/>
  <c r="DA53" i="3"/>
  <c r="DA27" i="3"/>
  <c r="DA42" i="3"/>
  <c r="DA24" i="3"/>
  <c r="DA33" i="3"/>
  <c r="DA17" i="3"/>
  <c r="DA26" i="3"/>
  <c r="DA18" i="3"/>
  <c r="DA35" i="3"/>
  <c r="DA8" i="3"/>
  <c r="DA38" i="3"/>
  <c r="DA37" i="3"/>
  <c r="DA25" i="3"/>
  <c r="DA15" i="3"/>
  <c r="DA31" i="3"/>
  <c r="DA34" i="3"/>
  <c r="DA21" i="3"/>
  <c r="DA30" i="3"/>
  <c r="DA43" i="3"/>
  <c r="DA49" i="3"/>
  <c r="DA20" i="3"/>
  <c r="DA10" i="3"/>
  <c r="DA39" i="3"/>
  <c r="DA51" i="3"/>
  <c r="DA28" i="3"/>
  <c r="DA50" i="3"/>
  <c r="DA22" i="3"/>
  <c r="DA36" i="3"/>
  <c r="DA16" i="3"/>
  <c r="DA13" i="3"/>
  <c r="DA52" i="3"/>
  <c r="DA45" i="3"/>
  <c r="DA7" i="3"/>
  <c r="DA6" i="3"/>
  <c r="DA14" i="3"/>
  <c r="DA12" i="3"/>
  <c r="DA41" i="3"/>
  <c r="DA23" i="3"/>
  <c r="DA11" i="3"/>
  <c r="DA29" i="3"/>
  <c r="DA48" i="3"/>
  <c r="DA32" i="3"/>
  <c r="DA19" i="3"/>
  <c r="DA46" i="3"/>
  <c r="DB19" i="3" l="1"/>
  <c r="DC19" i="3" s="1"/>
  <c r="DB48" i="3"/>
  <c r="DC48" i="3" s="1"/>
  <c r="DB24" i="3"/>
  <c r="DC24" i="3" s="1"/>
  <c r="DB29" i="3"/>
  <c r="DC29" i="3" s="1"/>
  <c r="DB45" i="3"/>
  <c r="DC45" i="3" s="1"/>
  <c r="DB51" i="3"/>
  <c r="DC51" i="3" s="1"/>
  <c r="DB28" i="3"/>
  <c r="DC28" i="3" s="1"/>
  <c r="DB41" i="3"/>
  <c r="DC41" i="3" s="1"/>
  <c r="DB34" i="3"/>
  <c r="DC34" i="3" s="1"/>
  <c r="DB36" i="3"/>
  <c r="DC36" i="3" s="1"/>
  <c r="DB23" i="3"/>
  <c r="DC23" i="3" s="1"/>
  <c r="DB22" i="3"/>
  <c r="DC22" i="3" s="1"/>
  <c r="DB43" i="3"/>
  <c r="DC43" i="3" s="1"/>
  <c r="DB38" i="3"/>
  <c r="DC38" i="3" s="1"/>
  <c r="DB35" i="3"/>
  <c r="DC35" i="3" s="1"/>
  <c r="DB32" i="3"/>
  <c r="DC32" i="3" s="1"/>
  <c r="DB42" i="3"/>
  <c r="DC42" i="3" s="1"/>
  <c r="DB53" i="3"/>
  <c r="DC53" i="3" s="1"/>
  <c r="DB6" i="3"/>
  <c r="DC6" i="3" s="1"/>
  <c r="DB20" i="3"/>
  <c r="DC20" i="3" s="1"/>
  <c r="DB17" i="3"/>
  <c r="DC17" i="3" s="1"/>
  <c r="DB52" i="3"/>
  <c r="DC52" i="3" s="1"/>
  <c r="DB8" i="3"/>
  <c r="DC8" i="3" s="1"/>
  <c r="DB37" i="3"/>
  <c r="DC37" i="3" s="1"/>
  <c r="DB13" i="3"/>
  <c r="DC13" i="3" s="1"/>
  <c r="DB10" i="3"/>
  <c r="DC10" i="3" s="1"/>
  <c r="DB15" i="3"/>
  <c r="DC15" i="3" s="1"/>
  <c r="DB18" i="3"/>
  <c r="DC18" i="3" s="1"/>
  <c r="DB26" i="3"/>
  <c r="DC26" i="3" s="1"/>
  <c r="DB46" i="3"/>
  <c r="DC46" i="3" s="1"/>
  <c r="DB11" i="3"/>
  <c r="DC11" i="3" s="1"/>
  <c r="DB33" i="3"/>
  <c r="DC33" i="3" s="1"/>
  <c r="DB7" i="3"/>
  <c r="DC7" i="3" s="1"/>
  <c r="DB16" i="3"/>
  <c r="DC16" i="3" s="1"/>
  <c r="DB9" i="3"/>
  <c r="DC9" i="3" s="1"/>
  <c r="DB30" i="3"/>
  <c r="DC30" i="3" s="1"/>
  <c r="DB21" i="3"/>
  <c r="DC21" i="3" s="1"/>
  <c r="DB31" i="3"/>
  <c r="DC31" i="3" s="1"/>
  <c r="DB40" i="3"/>
  <c r="DC40" i="3" s="1"/>
  <c r="DB50" i="3"/>
  <c r="DC50" i="3" s="1"/>
  <c r="DB44" i="3"/>
  <c r="DC44" i="3" s="1"/>
  <c r="DB27" i="3"/>
  <c r="DC27" i="3" s="1"/>
  <c r="DB47" i="3"/>
  <c r="DC47" i="3" s="1"/>
  <c r="DB39" i="3"/>
  <c r="DC39" i="3" s="1"/>
  <c r="DB14" i="3"/>
  <c r="DC14" i="3" s="1"/>
  <c r="DB25" i="3"/>
  <c r="DC25" i="3" s="1"/>
  <c r="DB12" i="3"/>
  <c r="DC12" i="3" s="1"/>
  <c r="DB49" i="3"/>
  <c r="DC49" i="3" s="1"/>
  <c r="DD44" i="3" l="1"/>
  <c r="BM44" i="3" s="1"/>
  <c r="DD24" i="3"/>
  <c r="BM24" i="3" s="1"/>
  <c r="DD15" i="3"/>
  <c r="BM15" i="3" s="1"/>
  <c r="DD50" i="3"/>
  <c r="BM50" i="3" s="1"/>
  <c r="DD45" i="3"/>
  <c r="BM45" i="3" s="1"/>
  <c r="DD26" i="3"/>
  <c r="BM26" i="3" s="1"/>
  <c r="DD49" i="3"/>
  <c r="BM49" i="3" s="1"/>
  <c r="DD38" i="3"/>
  <c r="BM38" i="3" s="1"/>
  <c r="DD14" i="3"/>
  <c r="BM14" i="3" s="1"/>
  <c r="DD16" i="3"/>
  <c r="BM16" i="3" s="1"/>
  <c r="DD20" i="3"/>
  <c r="BM20" i="3" s="1"/>
  <c r="DD6" i="3"/>
  <c r="BM6" i="3" s="1"/>
  <c r="DD25" i="3"/>
  <c r="BM25" i="3" s="1"/>
  <c r="DD23" i="3"/>
  <c r="BM23" i="3" s="1"/>
  <c r="DD7" i="3"/>
  <c r="BM7" i="3" s="1"/>
  <c r="DD19" i="3"/>
  <c r="BM19" i="3" s="1"/>
  <c r="DD29" i="3"/>
  <c r="BM29" i="3" s="1"/>
  <c r="DD39" i="3"/>
  <c r="BM39" i="3" s="1"/>
  <c r="DD51" i="3"/>
  <c r="BM51" i="3" s="1"/>
  <c r="DD10" i="3"/>
  <c r="BM10" i="3" s="1"/>
  <c r="DD46" i="3"/>
  <c r="BM46" i="3" s="1"/>
  <c r="DD22" i="3"/>
  <c r="BM22" i="3" s="1"/>
  <c r="DD52" i="3"/>
  <c r="BM52" i="3" s="1"/>
  <c r="DD11" i="3"/>
  <c r="BM11" i="3" s="1"/>
  <c r="DD30" i="3"/>
  <c r="BM30" i="3" s="1"/>
  <c r="DD13" i="3"/>
  <c r="BM13" i="3" s="1"/>
  <c r="DD31" i="3"/>
  <c r="BM31" i="3" s="1"/>
  <c r="DD27" i="3"/>
  <c r="BM27" i="3" s="1"/>
  <c r="DD40" i="3"/>
  <c r="BM40" i="3" s="1"/>
  <c r="DD47" i="3"/>
  <c r="BM47" i="3" s="1"/>
  <c r="DD41" i="3"/>
  <c r="BM41" i="3" s="1"/>
  <c r="DD43" i="3"/>
  <c r="BM43" i="3" s="1"/>
  <c r="DD32" i="3"/>
  <c r="BM32" i="3" s="1"/>
  <c r="DD37" i="3"/>
  <c r="BM37" i="3" s="1"/>
  <c r="DD17" i="3"/>
  <c r="BM17" i="3" s="1"/>
  <c r="DD28" i="3"/>
  <c r="BM28" i="3" s="1"/>
  <c r="DD35" i="3"/>
  <c r="BM35" i="3" s="1"/>
  <c r="DD48" i="3"/>
  <c r="BM48" i="3" s="1"/>
  <c r="DD8" i="3"/>
  <c r="BM8" i="3" s="1"/>
  <c r="DQ8" i="3" s="1"/>
  <c r="DJ8" i="3" s="1"/>
  <c r="DD9" i="3"/>
  <c r="BM9" i="3" s="1"/>
  <c r="DD12" i="3"/>
  <c r="BM12" i="3" s="1"/>
  <c r="DD53" i="3"/>
  <c r="BM53" i="3" s="1"/>
  <c r="DD33" i="3"/>
  <c r="BM33" i="3" s="1"/>
  <c r="DD36" i="3"/>
  <c r="BM36" i="3" s="1"/>
  <c r="DD21" i="3"/>
  <c r="BM21" i="3" s="1"/>
  <c r="DD34" i="3"/>
  <c r="BM34" i="3" s="1"/>
  <c r="DD18" i="3"/>
  <c r="BM18" i="3" s="1"/>
  <c r="DD42" i="3"/>
  <c r="BM42" i="3" s="1"/>
  <c r="DQ6" i="3"/>
  <c r="DJ6" i="3" s="1"/>
  <c r="AV6" i="3"/>
  <c r="DQ9" i="3" l="1"/>
  <c r="DJ9" i="3" s="1"/>
  <c r="AV9" i="3"/>
  <c r="AV8" i="3"/>
  <c r="DQ7" i="3"/>
  <c r="DJ7" i="3" s="1"/>
  <c r="DQ13" i="3"/>
  <c r="DJ13" i="3" s="1"/>
  <c r="AV16" i="3"/>
  <c r="DQ28" i="3"/>
  <c r="DJ28" i="3" s="1"/>
  <c r="AV40" i="3"/>
  <c r="AV94" i="3"/>
  <c r="AV81" i="3"/>
  <c r="DQ24" i="3"/>
  <c r="DJ24" i="3" s="1"/>
  <c r="AV33" i="3"/>
  <c r="DQ23" i="3"/>
  <c r="DJ23" i="3" s="1"/>
  <c r="DQ26" i="3"/>
  <c r="DJ26" i="3" s="1"/>
  <c r="DQ15" i="3"/>
  <c r="DJ15" i="3" s="1"/>
  <c r="DQ45" i="3"/>
  <c r="DJ45" i="3" s="1"/>
  <c r="DQ35" i="3"/>
  <c r="DJ35" i="3" s="1"/>
  <c r="AV62" i="3"/>
  <c r="DQ12" i="3"/>
  <c r="DJ12" i="3" s="1"/>
  <c r="AV14" i="3"/>
  <c r="DQ42" i="3"/>
  <c r="DJ42" i="3" s="1"/>
  <c r="AV63" i="3"/>
  <c r="DQ34" i="3"/>
  <c r="DJ34" i="3" s="1"/>
  <c r="AV55" i="3"/>
  <c r="DQ44" i="3"/>
  <c r="DJ44" i="3" s="1"/>
  <c r="DQ25" i="3"/>
  <c r="DJ25" i="3" s="1"/>
  <c r="AV72" i="3"/>
  <c r="AV79" i="3"/>
  <c r="DQ11" i="3"/>
  <c r="DJ11" i="3" s="1"/>
  <c r="DQ14" i="3"/>
  <c r="DJ14" i="3" s="1"/>
  <c r="AV49" i="3"/>
  <c r="AV24" i="3"/>
  <c r="AV73" i="3"/>
  <c r="DQ46" i="3"/>
  <c r="DJ46" i="3" s="1"/>
  <c r="DQ39" i="3"/>
  <c r="DJ39" i="3" s="1"/>
  <c r="AV71" i="3"/>
  <c r="DQ40" i="3"/>
  <c r="DJ40" i="3" s="1"/>
  <c r="DQ41" i="3"/>
  <c r="DJ41" i="3" s="1"/>
  <c r="AV17" i="3"/>
  <c r="AV70" i="3"/>
  <c r="DQ19" i="3"/>
  <c r="DJ19" i="3" s="1"/>
  <c r="AV22" i="3"/>
  <c r="DQ17" i="3"/>
  <c r="DJ17" i="3" s="1"/>
  <c r="AV96" i="3"/>
  <c r="DQ43" i="3"/>
  <c r="DJ43" i="3" s="1"/>
  <c r="DQ47" i="3"/>
  <c r="DJ47" i="3" s="1"/>
  <c r="DQ50" i="3"/>
  <c r="DJ50" i="3" s="1"/>
  <c r="AV57" i="3"/>
  <c r="AV25" i="3"/>
  <c r="DQ51" i="3"/>
  <c r="DJ51" i="3" s="1"/>
  <c r="AV97" i="3"/>
  <c r="AV31" i="3"/>
  <c r="DQ31" i="3"/>
  <c r="DJ31" i="3" s="1"/>
  <c r="AV38" i="3"/>
  <c r="DQ22" i="3"/>
  <c r="DJ22" i="3" s="1"/>
  <c r="AV32" i="3"/>
  <c r="DQ48" i="3"/>
  <c r="DJ48" i="3" s="1"/>
  <c r="DQ53" i="3"/>
  <c r="DJ53" i="3" s="1"/>
  <c r="DQ27" i="3"/>
  <c r="DJ27" i="3" s="1"/>
  <c r="AV46" i="3"/>
  <c r="AV80" i="3"/>
  <c r="DQ10" i="3"/>
  <c r="DJ10" i="3" s="1"/>
  <c r="AV64" i="3"/>
  <c r="AV87" i="3"/>
  <c r="AV88" i="3"/>
  <c r="AV23" i="3"/>
  <c r="AV30" i="3"/>
  <c r="AV41" i="3"/>
  <c r="AV65" i="3"/>
  <c r="DQ16" i="3"/>
  <c r="DJ16" i="3" s="1"/>
  <c r="AV89" i="3"/>
  <c r="AV7" i="3"/>
  <c r="DF8" i="3" s="1"/>
  <c r="AV39" i="3"/>
  <c r="DQ38" i="3"/>
  <c r="DJ38" i="3" s="1"/>
  <c r="AV86" i="3"/>
  <c r="DQ30" i="3"/>
  <c r="DJ30" i="3" s="1"/>
  <c r="AV56" i="3"/>
  <c r="AV15" i="3"/>
  <c r="AV54" i="3"/>
  <c r="DQ18" i="3"/>
  <c r="DJ18" i="3" s="1"/>
  <c r="DQ29" i="3"/>
  <c r="DJ29" i="3" s="1"/>
  <c r="DQ21" i="3"/>
  <c r="DJ21" i="3" s="1"/>
  <c r="DQ52" i="3"/>
  <c r="DJ52" i="3" s="1"/>
  <c r="AV48" i="3"/>
  <c r="DQ37" i="3"/>
  <c r="DJ37" i="3" s="1"/>
  <c r="DQ36" i="3"/>
  <c r="DJ36" i="3" s="1"/>
  <c r="DQ20" i="3"/>
  <c r="DJ20" i="3" s="1"/>
  <c r="DQ49" i="3"/>
  <c r="DJ49" i="3" s="1"/>
  <c r="AV47" i="3"/>
  <c r="DQ32" i="3"/>
  <c r="DJ32" i="3" s="1"/>
  <c r="AV95" i="3"/>
  <c r="DQ33" i="3"/>
  <c r="DJ33" i="3" s="1"/>
  <c r="AV78" i="3"/>
  <c r="DF7" i="3" l="1"/>
  <c r="DL32" i="3"/>
  <c r="AU56" i="3" s="1"/>
  <c r="DL49" i="3"/>
  <c r="AU89" i="3" s="1"/>
  <c r="DL19" i="3"/>
  <c r="AU31" i="3" s="1"/>
  <c r="DL37" i="3"/>
  <c r="AU65" i="3" s="1"/>
  <c r="DL44" i="3"/>
  <c r="AU80" i="3" s="1"/>
  <c r="DL14" i="3"/>
  <c r="DM14" i="3" s="1"/>
  <c r="DL10" i="3"/>
  <c r="AU14" i="3" s="1"/>
  <c r="DL11" i="3"/>
  <c r="DM11" i="3" s="1"/>
  <c r="DL6" i="3"/>
  <c r="AU6" i="3" s="1"/>
  <c r="DL25" i="3"/>
  <c r="AU41" i="3" s="1"/>
  <c r="DL41" i="3"/>
  <c r="DL20" i="3"/>
  <c r="DN20" i="3" s="1" a="1"/>
  <c r="DN20" i="3" s="1"/>
  <c r="DL50" i="3"/>
  <c r="DN50" i="3" s="1" a="1"/>
  <c r="DN50" i="3" s="1"/>
  <c r="DL27" i="3"/>
  <c r="AU47" i="3" s="1"/>
  <c r="DL30" i="3"/>
  <c r="AU54" i="3" s="1"/>
  <c r="DL51" i="3"/>
  <c r="AU95" i="3" s="1"/>
  <c r="DL52" i="3"/>
  <c r="AU96" i="3" s="1"/>
  <c r="DL21" i="3"/>
  <c r="AU33" i="3" s="1"/>
  <c r="DL8" i="3"/>
  <c r="AU8" i="3" s="1"/>
  <c r="DL7" i="3"/>
  <c r="DN7" i="3" s="1" a="1"/>
  <c r="DN7" i="3" s="1"/>
  <c r="DL24" i="3"/>
  <c r="AU40" i="3" s="1"/>
  <c r="DL12" i="3"/>
  <c r="AU16" i="3" s="1"/>
  <c r="DL47" i="3"/>
  <c r="AU87" i="3" s="1"/>
  <c r="DL9" i="3"/>
  <c r="AU9" i="3" s="1"/>
  <c r="DL45" i="3"/>
  <c r="DN45" i="3" s="1" a="1"/>
  <c r="DN45" i="3" s="1"/>
  <c r="DL36" i="3"/>
  <c r="AU64" i="3" s="1"/>
  <c r="DL40" i="3"/>
  <c r="AU72" i="3" s="1"/>
  <c r="DL13" i="3"/>
  <c r="AU17" i="3" s="1"/>
  <c r="DL17" i="3"/>
  <c r="AU25" i="3" s="1"/>
  <c r="DL29" i="3"/>
  <c r="DN29" i="3" s="1" a="1"/>
  <c r="DN29" i="3" s="1"/>
  <c r="DL53" i="3"/>
  <c r="AU97" i="3" s="1"/>
  <c r="DL48" i="3"/>
  <c r="AU88" i="3" s="1"/>
  <c r="DL43" i="3"/>
  <c r="AU79" i="3" s="1"/>
  <c r="DL31" i="3"/>
  <c r="AU55" i="3" s="1"/>
  <c r="DL34" i="3"/>
  <c r="AU62" i="3" s="1"/>
  <c r="DL42" i="3"/>
  <c r="AU78" i="3" s="1"/>
  <c r="DL23" i="3"/>
  <c r="AU39" i="3" s="1"/>
  <c r="DL38" i="3"/>
  <c r="AU70" i="3" s="1"/>
  <c r="DL35" i="3"/>
  <c r="AU63" i="3" s="1"/>
  <c r="DL15" i="3"/>
  <c r="AU23" i="3" s="1"/>
  <c r="DL22" i="3"/>
  <c r="AU38" i="3" s="1"/>
  <c r="AU37" i="3" s="1"/>
  <c r="AV36" i="3" s="1"/>
  <c r="DL18" i="3"/>
  <c r="AU30" i="3" s="1"/>
  <c r="DL33" i="3"/>
  <c r="AU57" i="3" s="1"/>
  <c r="DL39" i="3"/>
  <c r="AU71" i="3" s="1"/>
  <c r="DL26" i="3"/>
  <c r="AU46" i="3" s="1"/>
  <c r="DL28" i="3"/>
  <c r="AU48" i="3" s="1"/>
  <c r="DL16" i="3"/>
  <c r="AU24" i="3" s="1"/>
  <c r="DL46" i="3"/>
  <c r="AU86" i="3" s="1"/>
  <c r="DN49" i="3" a="1"/>
  <c r="DN49" i="3" s="1"/>
  <c r="DN32" i="3" a="1"/>
  <c r="DN32" i="3" s="1"/>
  <c r="DM25" i="3"/>
  <c r="DM32" i="3"/>
  <c r="DN25" i="3" a="1"/>
  <c r="DN25" i="3" s="1"/>
  <c r="DM52" i="3"/>
  <c r="DM51" i="3"/>
  <c r="DN11" i="3" a="1"/>
  <c r="DN11" i="3" s="1"/>
  <c r="DM40" i="3"/>
  <c r="AU15" i="3"/>
  <c r="DM37" i="3"/>
  <c r="DN19" i="3" a="1"/>
  <c r="DN19" i="3" s="1"/>
  <c r="DM34" i="3"/>
  <c r="DN37" i="3" a="1"/>
  <c r="DN37" i="3" s="1"/>
  <c r="DN34" i="3" a="1"/>
  <c r="DN34" i="3" s="1"/>
  <c r="DN51" i="3" a="1"/>
  <c r="DN51" i="3" s="1"/>
  <c r="DM19" i="3"/>
  <c r="DM49" i="3"/>
  <c r="DM15" i="3"/>
  <c r="DM17" i="3"/>
  <c r="DM36" i="3"/>
  <c r="DM6" i="3"/>
  <c r="DN6" i="3" a="1"/>
  <c r="DN6" i="3" s="1"/>
  <c r="DN8" i="3" a="1"/>
  <c r="DN8" i="3" s="1"/>
  <c r="DN40" i="3" a="1"/>
  <c r="DN40" i="3" s="1"/>
  <c r="DM24" i="3"/>
  <c r="DM21" i="3"/>
  <c r="DM8" i="3"/>
  <c r="DN21" i="3" a="1"/>
  <c r="DN21" i="3" s="1"/>
  <c r="DM44" i="3"/>
  <c r="DM48" i="3"/>
  <c r="AU22" i="3"/>
  <c r="DN44" i="3" a="1"/>
  <c r="DN44" i="3" s="1"/>
  <c r="DN48" i="3" a="1"/>
  <c r="DN48" i="3" s="1"/>
  <c r="DM9" i="3"/>
  <c r="DN9" i="3" a="1"/>
  <c r="DN9" i="3" s="1"/>
  <c r="DN15" i="3" a="1"/>
  <c r="DN15" i="3" s="1"/>
  <c r="AU73" i="3"/>
  <c r="DM41" i="3"/>
  <c r="DN41" i="3" a="1"/>
  <c r="DN41" i="3" s="1"/>
  <c r="DM33" i="3" l="1"/>
  <c r="DN33" i="3" a="1"/>
  <c r="DN33" i="3" s="1"/>
  <c r="AU81" i="3"/>
  <c r="DN43" i="3" a="1"/>
  <c r="DN43" i="3" s="1"/>
  <c r="DM45" i="3"/>
  <c r="DN22" i="3" a="1"/>
  <c r="DN22" i="3" s="1"/>
  <c r="DM43" i="3"/>
  <c r="DN52" i="3" a="1"/>
  <c r="DN52" i="3" s="1"/>
  <c r="DN12" i="3" a="1"/>
  <c r="DN12" i="3" s="1"/>
  <c r="DM46" i="3"/>
  <c r="DN46" i="3" a="1"/>
  <c r="DN46" i="3" s="1"/>
  <c r="DM27" i="3"/>
  <c r="DM29" i="3"/>
  <c r="DM50" i="3"/>
  <c r="DN38" i="3" a="1"/>
  <c r="DN38" i="3" s="1"/>
  <c r="DM28" i="3"/>
  <c r="AU94" i="3"/>
  <c r="AU93" i="3" s="1"/>
  <c r="AV92" i="3" s="1"/>
  <c r="AU49" i="3"/>
  <c r="AU45" i="3" s="1"/>
  <c r="AV44" i="3" s="1"/>
  <c r="DM38" i="3"/>
  <c r="DN17" i="3" a="1"/>
  <c r="DN17" i="3" s="1"/>
  <c r="DM23" i="3"/>
  <c r="DN28" i="3" a="1"/>
  <c r="DN28" i="3" s="1"/>
  <c r="DN23" i="3" a="1"/>
  <c r="DN23" i="3" s="1"/>
  <c r="DN24" i="3" a="1"/>
  <c r="DN24" i="3" s="1"/>
  <c r="DM12" i="3"/>
  <c r="DN14" i="3" a="1"/>
  <c r="DN14" i="3" s="1"/>
  <c r="DN26" i="3" a="1"/>
  <c r="DN26" i="3" s="1"/>
  <c r="DN27" i="3" a="1"/>
  <c r="DN27" i="3" s="1"/>
  <c r="DN36" i="3" a="1"/>
  <c r="DN36" i="3" s="1"/>
  <c r="DM31" i="3"/>
  <c r="AU61" i="3"/>
  <c r="AV60" i="3" s="1"/>
  <c r="AU85" i="3"/>
  <c r="AV84" i="3" s="1"/>
  <c r="AU53" i="3"/>
  <c r="AV52" i="3" s="1"/>
  <c r="DM18" i="3"/>
  <c r="DN18" i="3" a="1"/>
  <c r="DN18" i="3" s="1"/>
  <c r="DN31" i="3" a="1"/>
  <c r="DN31" i="3" s="1"/>
  <c r="DM10" i="3"/>
  <c r="DN30" i="3" a="1"/>
  <c r="DN30" i="3" s="1"/>
  <c r="DN35" i="3" a="1"/>
  <c r="DN35" i="3" s="1"/>
  <c r="DM35" i="3"/>
  <c r="DM47" i="3"/>
  <c r="AU21" i="3"/>
  <c r="AV20" i="3" s="1"/>
  <c r="DM16" i="3"/>
  <c r="DN47" i="3" a="1"/>
  <c r="DN47" i="3" s="1"/>
  <c r="DM30" i="3"/>
  <c r="DN53" i="3" a="1"/>
  <c r="DN53" i="3" s="1"/>
  <c r="DN10" i="3" a="1"/>
  <c r="DN10" i="3" s="1"/>
  <c r="DM53" i="3"/>
  <c r="DM22" i="3"/>
  <c r="AU13" i="3"/>
  <c r="AV12" i="3" s="1"/>
  <c r="DF14" i="3" s="1"/>
  <c r="DN13" i="3" a="1"/>
  <c r="DN13" i="3" s="1"/>
  <c r="DN42" i="3" a="1"/>
  <c r="DN42" i="3" s="1"/>
  <c r="DM13" i="3"/>
  <c r="AU69" i="3"/>
  <c r="AV68" i="3" s="1"/>
  <c r="DM7" i="3"/>
  <c r="DN16" i="3" a="1"/>
  <c r="DN16" i="3" s="1"/>
  <c r="AU32" i="3"/>
  <c r="AU29" i="3" s="1"/>
  <c r="AV28" i="3" s="1"/>
  <c r="DN39" i="3" a="1"/>
  <c r="DN39" i="3" s="1"/>
  <c r="DM26" i="3"/>
  <c r="DM20" i="3"/>
  <c r="DM42" i="3"/>
  <c r="AU7" i="3"/>
  <c r="AU5" i="3" s="1"/>
  <c r="AV4" i="3" s="1"/>
  <c r="DM39" i="3"/>
  <c r="AU77" i="3"/>
  <c r="AV76" i="3" s="1"/>
  <c r="DF9" i="3"/>
  <c r="DF12" i="3" l="1"/>
  <c r="DF22" i="3"/>
  <c r="DF10" i="3"/>
  <c r="DF16" i="3"/>
  <c r="DF23" i="3"/>
  <c r="DF25" i="3"/>
  <c r="DF18" i="3"/>
  <c r="DF21" i="3"/>
  <c r="DF24" i="3"/>
  <c r="DF19" i="3"/>
  <c r="DF37"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N134" i="3" s="1"/>
  <c r="AF134" i="3" s="1"/>
  <c r="D121" i="3"/>
  <c r="M131" i="3" s="1"/>
  <c r="AA131" i="3" s="1"/>
  <c r="M124" i="3"/>
  <c r="AA124" i="3" s="1"/>
  <c r="D124" i="3" s="1"/>
  <c r="M132" i="3" s="1"/>
  <c r="AA132" i="3" s="1"/>
  <c r="D132" i="3" s="1"/>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D133" i="3" s="1"/>
  <c r="C197" i="31"/>
  <c r="AE47" i="45"/>
  <c r="C206" i="31"/>
  <c r="AE41" i="45"/>
  <c r="C196" i="31"/>
  <c r="AE40" i="45"/>
  <c r="C188" i="31"/>
  <c r="B206" i="31"/>
  <c r="AE46" i="45"/>
  <c r="B207" i="31"/>
  <c r="C207" i="31"/>
  <c r="C189" i="31"/>
  <c r="C194" i="31"/>
  <c r="AE17" i="45"/>
  <c r="C184" i="31"/>
  <c r="C202" i="31"/>
  <c r="B202" i="31"/>
  <c r="AE28" i="45"/>
  <c r="AE4" i="45"/>
  <c r="C201" i="31"/>
  <c r="C183" i="31"/>
  <c r="B201" i="31"/>
  <c r="C191" i="31"/>
  <c r="AE5" i="45"/>
  <c r="AE29" i="45"/>
  <c r="C192" i="31"/>
  <c r="C195" i="31"/>
  <c r="AE23" i="45"/>
  <c r="AE35" i="45"/>
  <c r="C193" i="31"/>
  <c r="C182" i="31"/>
  <c r="AE10" i="45"/>
  <c r="AG121" i="3" l="1"/>
  <c r="AG127" i="3"/>
  <c r="AG124" i="3"/>
  <c r="AE16" i="45"/>
  <c r="B204" i="31"/>
  <c r="C186" i="31"/>
  <c r="C204" i="3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AI44" i="45"/>
  <c r="C217" i="31"/>
  <c r="C211" i="31"/>
  <c r="AI19" i="45"/>
  <c r="C212" i="31"/>
  <c r="AI31" i="45"/>
  <c r="AI43" i="45"/>
  <c r="C213" i="31"/>
  <c r="B223" i="31"/>
  <c r="C223" i="31"/>
  <c r="AI7" i="45"/>
  <c r="C210" i="31"/>
  <c r="N131" i="3" l="1"/>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AM38" i="45" a="1"/>
  <c r="AM38" i="45" s="1"/>
  <c r="C229" i="31"/>
  <c r="C227" i="31"/>
  <c r="AM37" i="45"/>
  <c r="C233" i="31"/>
  <c r="B233" i="31"/>
  <c r="C228" i="31"/>
  <c r="AM14" i="45"/>
  <c r="M138" i="3" l="1"/>
  <c r="AA138" i="3" s="1"/>
  <c r="AG131" i="3"/>
  <c r="AI8" i="45"/>
  <c r="C220" i="31"/>
  <c r="B220" i="31"/>
  <c r="C214" i="31"/>
  <c r="BV61" i="3"/>
  <c r="BV60" i="3"/>
  <c r="BV66" i="3"/>
  <c r="BV69" i="3"/>
  <c r="BV65" i="3"/>
  <c r="BV68" i="3"/>
  <c r="BV62" i="3"/>
  <c r="BV59" i="3"/>
  <c r="BV64" i="3"/>
  <c r="BV58" i="3"/>
  <c r="BV67" i="3"/>
  <c r="BV63" i="3"/>
  <c r="H147" i="3"/>
  <c r="AA151" i="3"/>
  <c r="AA152" i="3"/>
  <c r="D143" i="3"/>
  <c r="AG143" i="3" s="1"/>
  <c r="C237" i="31"/>
  <c r="AQ32" i="45"/>
  <c r="AG139" i="3"/>
  <c r="N143" i="3"/>
  <c r="N147" i="3"/>
  <c r="AU26" i="45"/>
  <c r="C241" i="31"/>
  <c r="AQ31" i="45"/>
  <c r="C236" i="31"/>
  <c r="B244" i="31"/>
  <c r="C244" i="31"/>
  <c r="AA147" i="3" l="1"/>
  <c r="D138" i="3"/>
  <c r="C226" i="31"/>
  <c r="C232" i="31"/>
  <c r="B232" i="31"/>
  <c r="AM13"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D147" i="3" l="1"/>
  <c r="AG147" i="3" s="1"/>
  <c r="AA150" i="3"/>
  <c r="AG138" i="3"/>
  <c r="M147" i="3"/>
  <c r="M143" i="3"/>
  <c r="C247" i="31"/>
  <c r="B247" i="31"/>
  <c r="AU25" i="45"/>
  <c r="C240" i="31"/>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C250" i="31" l="1"/>
  <c r="AG150" i="3"/>
  <c r="BA21" i="45"/>
  <c r="BZ65" i="3"/>
  <c r="CA65" i="3" s="1"/>
  <c r="BZ60" i="3"/>
  <c r="BZ64" i="3"/>
  <c r="BZ58" i="3"/>
  <c r="BZ59" i="3"/>
  <c r="CA59" i="3" s="1"/>
  <c r="BZ61" i="3"/>
  <c r="BZ68" i="3"/>
  <c r="BZ69" i="3"/>
  <c r="BZ67" i="3"/>
  <c r="BZ62" i="3"/>
  <c r="BZ63" i="3"/>
  <c r="BZ66" i="3"/>
  <c r="BO35" i="45" l="1"/>
  <c r="BL35" i="45" s="1"/>
  <c r="BO29" i="45"/>
  <c r="BL29" i="45" s="1"/>
  <c r="BO31" i="45"/>
  <c r="BL31" i="45" s="1"/>
  <c r="BO22" i="45"/>
  <c r="BL22" i="45" s="1"/>
  <c r="BO6" i="45"/>
  <c r="BL6" i="45" s="1"/>
  <c r="BO48" i="45"/>
  <c r="BL48" i="45" s="1"/>
  <c r="BO4" i="45"/>
  <c r="BL4" i="45" s="1"/>
  <c r="BO11" i="45"/>
  <c r="BL11" i="45" s="1"/>
  <c r="BO37" i="45"/>
  <c r="BL37" i="45" s="1"/>
  <c r="BO25" i="45"/>
  <c r="BL25" i="45" s="1"/>
  <c r="BO30" i="45"/>
  <c r="BL30" i="45" s="1"/>
  <c r="BO28" i="45"/>
  <c r="BL28" i="45" s="1"/>
  <c r="BO39" i="45"/>
  <c r="BL39" i="45" s="1"/>
  <c r="BO20" i="45"/>
  <c r="BL20" i="45" s="1"/>
  <c r="BO40" i="45"/>
  <c r="BL40" i="45" s="1"/>
  <c r="BO5" i="45"/>
  <c r="BL5" i="45" s="1"/>
  <c r="BO16" i="45"/>
  <c r="BL16" i="45" s="1"/>
  <c r="BO9" i="45"/>
  <c r="BL9" i="45" s="1"/>
  <c r="BO45" i="45"/>
  <c r="BL45" i="45" s="1"/>
  <c r="BO24" i="45"/>
  <c r="BL24" i="45" s="1"/>
  <c r="BO27" i="45"/>
  <c r="BL27" i="45" s="1"/>
  <c r="BO44" i="45"/>
  <c r="BL44" i="45" s="1"/>
  <c r="BO19" i="45"/>
  <c r="BL19" i="45" s="1"/>
  <c r="BO33" i="45"/>
  <c r="BL33" i="45" s="1"/>
  <c r="BO46" i="45"/>
  <c r="BL46" i="45" s="1"/>
  <c r="BO32" i="45"/>
  <c r="BL32" i="45" s="1"/>
  <c r="BO43" i="45"/>
  <c r="BL43" i="45" s="1"/>
  <c r="BO12" i="45"/>
  <c r="BL12" i="45" s="1"/>
  <c r="BO34" i="45"/>
  <c r="BL34" i="45" s="1"/>
  <c r="BO23" i="45"/>
  <c r="BL23" i="45" s="1"/>
  <c r="BO7" i="45"/>
  <c r="BL7" i="45" s="1"/>
  <c r="BO10" i="45"/>
  <c r="BL10" i="45" s="1"/>
  <c r="BO13" i="45"/>
  <c r="BL13" i="45" s="1"/>
  <c r="BO21" i="45"/>
  <c r="BL21" i="45" s="1"/>
  <c r="BO15" i="45"/>
  <c r="BL15" i="45" s="1"/>
  <c r="BO41" i="45"/>
  <c r="BL41" i="45" s="1"/>
  <c r="BO50" i="45"/>
  <c r="BL50" i="45" s="1"/>
  <c r="BO38" i="45"/>
  <c r="BL38" i="45" s="1"/>
  <c r="BO36" i="45"/>
  <c r="BL36" i="45" s="1"/>
  <c r="BO14" i="45"/>
  <c r="BL14" i="45" s="1"/>
  <c r="BO42" i="45"/>
  <c r="BL42" i="45" s="1"/>
  <c r="BO47" i="45"/>
  <c r="BL47" i="45" s="1"/>
  <c r="BO49" i="45"/>
  <c r="BL49" i="45" s="1"/>
  <c r="BO26" i="45"/>
  <c r="BL26" i="45" s="1"/>
  <c r="BO18" i="45"/>
  <c r="BL18" i="45" s="1"/>
  <c r="BO8" i="45"/>
  <c r="BL8" i="45" s="1"/>
  <c r="BO17" i="45"/>
  <c r="BL17" i="45" s="1"/>
  <c r="BO51" i="45"/>
  <c r="BL51" i="45" s="1"/>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<sst xmlns="http://schemas.openxmlformats.org/spreadsheetml/2006/main" count="6764" uniqueCount="1523">
  <si>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</si>
  <si>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</si>
  <si>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</si>
  <si>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</si>
  <si>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</si>
  <si>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</si>
  <si>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</si>
  <si>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</si>
  <si>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</si>
  <si>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</si>
  <si>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</si>
  <si>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</si>
  <si>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</si>
  <si>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</si>
  <si>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</si>
  <si>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</si>
  <si>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</si>
  <si>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</si>
  <si>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</si>
  <si>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</si>
  <si>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</si>
  <si>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</si>
  <si>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</si>
  <si>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</si>
  <si>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</si>
  <si>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</si>
  <si>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</si>
  <si>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</si>
  <si>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</si>
  <si>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</si>
  <si>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</si>
  <si>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</si>
  <si>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</si>
  <si>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</si>
  <si>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</si>
  <si>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</si>
  <si>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</si>
  <si>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</si>
  <si>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</si>
  <si>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</si>
  <si>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</si>
  <si>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</si>
  <si>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</si>
  <si>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</si>
  <si>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</si>
  <si>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</si>
  <si>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</si>
  <si>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</si>
  <si>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</si>
  <si>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</si>
  <si>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</si>
  <si>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</si>
  <si>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</si>
  <si>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</si>
  <si>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</si>
  <si>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</si>
  <si>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</si>
  <si>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</si>
  <si>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</si>
  <si>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</si>
  <si>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</si>
  <si>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</si>
  <si>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</si>
  <si>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</si>
  <si>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</si>
  <si>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</si>
  <si>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</si>
  <si>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</si>
  <si>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</si>
  <si>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</si>
  <si>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</si>
  <si>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</si>
  <si>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</si>
  <si>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</si>
  <si>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</si>
  <si>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</si>
  <si>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</si>
  <si>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</si>
  <si>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</si>
  <si>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</si>
  <si>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</si>
  <si>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</si>
  <si>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</si>
  <si>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</si>
  <si>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</si>
  <si>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</si>
  <si>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</si>
  <si>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</si>
  <si>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</si>
  <si>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</si>
  <si>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</si>
  <si>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</si>
  <si>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</si>
  <si>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</si>
  <si>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</si>
  <si>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</si>
  <si>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</si>
  <si>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</si>
  <si>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</si>
  <si>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</si>
  <si>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</si>
  <si>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</si>
  <si>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</si>
  <si>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</si>
  <si>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</si>
  <si>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</si>
  <si>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</si>
  <si>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</si>
  <si>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</si>
  <si>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</si>
  <si>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</si>
  <si>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</si>
  <si>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</si>
  <si>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</si>
  <si>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</si>
  <si>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</si>
  <si>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</si>
  <si>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</si>
  <si>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</si>
  <si>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</si>
  <si>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</si>
  <si>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</si>
  <si>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</si>
  <si>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</si>
  <si>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</si>
  <si>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</si>
  <si>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</si>
  <si>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</si>
  <si>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</si>
  <si>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</si>
  <si>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</si>
  <si>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</si>
  <si>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</si>
  <si>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</si>
  <si>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</si>
  <si>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</si>
  <si>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</si>
  <si>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</si>
  <si>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</si>
  <si>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</si>
  <si>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</si>
  <si>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</si>
  <si>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</si>
  <si>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</si>
  <si>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</si>
  <si>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</si>
  <si>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</si>
  <si>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</si>
  <si>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</si>
  <si>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</si>
  <si>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</si>
  <si>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</si>
  <si>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</si>
  <si>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</si>
  <si>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</si>
  <si>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</si>
  <si>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</si>
  <si>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</si>
  <si>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</si>
  <si>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</si>
  <si>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</si>
  <si>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</si>
  <si>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</si>
  <si>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</si>
  <si>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</si>
  <si>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</si>
  <si>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</si>
  <si>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</si>
  <si>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</si>
  <si>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</si>
  <si>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</si>
  <si>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</si>
  <si>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</si>
  <si>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</si>
  <si>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</si>
  <si>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</si>
  <si>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</si>
  <si>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</si>
  <si>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</si>
  <si>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</si>
  <si>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</si>
  <si>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</si>
  <si>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</si>
  <si>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</si>
  <si>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</si>
  <si>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</si>
  <si>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</si>
  <si>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</si>
  <si>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</si>
  <si>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</si>
  <si>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</si>
  <si>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</si>
  <si>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</si>
  <si>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</si>
  <si>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</si>
  <si>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</si>
  <si>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</si>
  <si>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</si>
  <si>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</si>
  <si>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</si>
  <si>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</si>
  <si>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</si>
  <si>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</si>
  <si>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</si>
  <si>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</si>
  <si>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</si>
  <si>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</si>
  <si>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</si>
  <si>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</si>
  <si>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</si>
  <si>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</si>
  <si>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</si>
  <si>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</si>
  <si>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</si>
  <si>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</si>
  <si>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</si>
  <si>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</si>
  <si>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</si>
  <si>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</si>
  <si>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</si>
  <si>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</si>
  <si>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</si>
  <si>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</si>
  <si>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</si>
  <si>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</si>
  <si>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</si>
  <si>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</si>
  <si>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</si>
  <si>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</si>
  <si>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</si>
  <si>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</si>
  <si>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</si>
  <si>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</si>
  <si>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</si>
  <si>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</si>
  <si>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</si>
  <si>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</si>
  <si>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</si>
  <si>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</si>
  <si>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</si>
  <si>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</si>
  <si>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</si>
  <si>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</si>
  <si>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</si>
  <si>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</si>
  <si>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</si>
  <si>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</si>
  <si>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</si>
  <si>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</si>
  <si>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</si>
  <si>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</si>
  <si>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</si>
  <si>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</si>
  <si>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</si>
  <si>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</si>
  <si>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</si>
  <si>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</si>
  <si>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</si>
  <si>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</si>
  <si>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</si>
  <si>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</si>
  <si>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</si>
  <si>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</si>
  <si>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</si>
  <si>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</si>
  <si>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</si>
  <si>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</si>
  <si>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</si>
  <si>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</si>
  <si>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</si>
  <si>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</si>
  <si>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</si>
  <si>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</si>
  <si>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</si>
  <si>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</si>
  <si>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</si>
  <si>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</si>
  <si>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</si>
  <si>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</si>
  <si>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</si>
  <si>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</si>
  <si>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</si>
  <si>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</si>
  <si>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</si>
  <si>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</si>
  <si>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</si>
  <si>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</si>
  <si>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</si>
  <si>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</si>
  <si>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</si>
  <si>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</si>
  <si>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</si>
  <si>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</si>
  <si>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</si>
  <si>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</si>
  <si>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</si>
  <si>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</si>
  <si>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</si>
  <si>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</si>
  <si>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</si>
  <si>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</si>
  <si>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</si>
  <si>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</si>
  <si>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</si>
  <si>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</si>
  <si>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</si>
  <si>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</si>
  <si>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</si>
  <si>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</si>
  <si>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</si>
  <si>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</si>
  <si>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</si>
  <si>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</si>
  <si>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</si>
  <si>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</si>
  <si>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</si>
  <si>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</si>
  <si>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</si>
  <si>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</si>
  <si>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</si>
  <si>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</si>
  <si>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</si>
  <si>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</si>
  <si>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</si>
  <si>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</si>
  <si>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</si>
  <si>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</si>
  <si>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</si>
  <si>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</si>
  <si>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</si>
  <si>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</si>
  <si>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</si>
  <si>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</si>
  <si>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</si>
  <si>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</si>
  <si>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</si>
  <si>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</si>
  <si>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</si>
  <si>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</si>
  <si>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</si>
  <si>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</si>
  <si>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</si>
  <si>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</si>
  <si>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</si>
  <si>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</si>
  <si>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</si>
  <si>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</si>
  <si>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</si>
  <si>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</si>
  <si>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</si>
  <si>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</si>
  <si>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</si>
  <si>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</si>
  <si>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</si>
  <si>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</si>
  <si>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</si>
  <si>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</si>
  <si>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</si>
  <si>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</si>
  <si>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</si>
  <si>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</si>
  <si>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</si>
  <si>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</si>
  <si>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</si>
  <si>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</si>
  <si>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</si>
  <si>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</si>
  <si>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</si>
  <si>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</si>
  <si>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</si>
  <si>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</si>
  <si>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</si>
  <si>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</si>
  <si>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</si>
  <si>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</si>
  <si>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</si>
  <si>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</si>
  <si>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</si>
  <si>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</si>
  <si>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</si>
  <si>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</si>
  <si>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</si>
  <si>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</si>
  <si>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</si>
  <si>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</si>
  <si>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</si>
  <si>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</si>
  <si>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</si>
  <si>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</si>
  <si>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</si>
  <si>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</si>
  <si>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</si>
  <si>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</si>
  <si>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</si>
  <si>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</si>
  <si>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</si>
  <si>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</si>
  <si>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</si>
  <si>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</si>
  <si>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</si>
  <si>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</si>
  <si>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</si>
  <si>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</si>
  <si>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</si>
  <si>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</si>
  <si>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</si>
  <si>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</si>
  <si>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</si>
  <si>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</si>
  <si>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</si>
  <si>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</si>
  <si>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</si>
  <si>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</si>
  <si>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</si>
  <si>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</si>
  <si>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</si>
  <si>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</si>
  <si>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</si>
  <si>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</si>
  <si>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</si>
  <si>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</si>
  <si>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</si>
  <si>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</si>
  <si>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</si>
  <si>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</si>
  <si>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</si>
  <si>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</si>
  <si>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</si>
  <si>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</si>
  <si>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</si>
  <si>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</si>
  <si>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</si>
  <si>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</si>
  <si>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</si>
  <si>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</si>
  <si>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</si>
  <si>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</si>
  <si>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</si>
  <si>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</si>
  <si>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</si>
  <si>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</si>
  <si>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</si>
  <si>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</si>
  <si>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</si>
  <si>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</si>
  <si>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</si>
  <si>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</si>
  <si>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</si>
  <si>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</si>
  <si>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</si>
  <si>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</si>
  <si>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</si>
  <si>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</si>
  <si>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</si>
  <si>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</si>
  <si>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</si>
  <si>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</si>
  <si>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</si>
  <si>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</si>
  <si>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</si>
  <si>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</si>
  <si>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</si>
  <si>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</si>
  <si>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</si>
  <si>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</si>
  <si>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</si>
  <si>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</si>
  <si>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</si>
  <si>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</si>
  <si>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</si>
  <si>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</si>
  <si>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</si>
  <si>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</si>
  <si>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</si>
  <si>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</si>
  <si>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</si>
  <si>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</si>
  <si>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</si>
  <si>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</si>
  <si>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</si>
  <si>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</si>
  <si>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</si>
  <si>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</si>
  <si>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</si>
  <si>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</si>
  <si>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</si>
  <si>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</si>
  <si>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</si>
  <si>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</si>
  <si>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</si>
  <si>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</si>
  <si>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</si>
  <si>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</si>
  <si>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</si>
  <si>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</si>
  <si>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</si>
  <si>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</si>
  <si>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</si>
  <si>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</si>
  <si>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</si>
  <si>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</si>
  <si>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</si>
  <si>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</si>
  <si>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</si>
  <si>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</si>
  <si>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</si>
  <si>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</si>
  <si>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</si>
  <si>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</si>
  <si>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</si>
  <si>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</si>
  <si>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</si>
  <si>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</si>
  <si>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</si>
  <si>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</si>
  <si>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</si>
  <si>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</si>
  <si>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</si>
  <si>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</si>
  <si>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</si>
  <si>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</si>
  <si>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</si>
  <si>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</si>
  <si>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</si>
  <si>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</si>
  <si>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</si>
  <si>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</si>
  <si>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</si>
  <si>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</si>
  <si>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</si>
  <si>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</si>
  <si>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</si>
  <si>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</si>
  <si>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</si>
  <si>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</si>
  <si>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</si>
  <si>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</si>
  <si>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</si>
  <si>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</si>
  <si>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</si>
  <si>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</si>
  <si>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</si>
  <si>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</si>
  <si>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</si>
  <si>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</si>
  <si>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</si>
  <si>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</si>
  <si>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</si>
  <si>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</si>
  <si>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</si>
  <si>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</si>
  <si>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</si>
  <si>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</si>
  <si>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</si>
  <si>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</si>
  <si>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</si>
  <si>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</si>
  <si>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</si>
  <si>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</si>
  <si>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</si>
  <si>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</si>
  <si>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</si>
  <si>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</si>
  <si>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</si>
  <si>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</si>
  <si>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</si>
  <si>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</si>
  <si>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</si>
  <si>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</si>
  <si>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</si>
  <si>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</si>
  <si>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</si>
  <si>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</si>
  <si>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</si>
  <si>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</si>
  <si>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</si>
  <si>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</si>
  <si>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</si>
  <si>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</si>
  <si>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</si>
  <si>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</si>
  <si>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</si>
  <si>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</si>
  <si>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</si>
  <si>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</si>
  <si>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</si>
  <si>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</si>
  <si>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</si>
  <si>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</si>
  <si>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</si>
  <si>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</si>
  <si>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</si>
  <si>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</si>
  <si>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</si>
  <si>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</si>
  <si>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</si>
  <si>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</si>
  <si>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</si>
  <si>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</si>
  <si>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</si>
  <si>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</si>
  <si>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</si>
  <si>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</si>
  <si>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</si>
  <si>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</si>
  <si>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</si>
  <si>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</si>
  <si>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</si>
  <si>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</si>
  <si>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</si>
  <si>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</si>
  <si>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</si>
  <si>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</si>
  <si>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</si>
  <si>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</si>
  <si>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</si>
  <si>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</si>
  <si>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</si>
  <si>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</si>
  <si>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</si>
  <si>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</si>
  <si>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</si>
  <si>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</si>
  <si>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</si>
  <si>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</si>
  <si>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</si>
  <si>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</si>
  <si>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</si>
  <si>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</si>
  <si>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</si>
  <si>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</si>
  <si>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</si>
  <si>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</si>
  <si>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</si>
  <si>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</si>
  <si>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</si>
  <si>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</si>
  <si>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</si>
  <si>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</si>
  <si>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</si>
  <si>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</si>
  <si>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</si>
  <si>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</si>
  <si>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</si>
  <si>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</si>
  <si>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</si>
  <si>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</si>
  <si>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</si>
  <si>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</si>
  <si>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</si>
  <si>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</si>
  <si>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</si>
  <si>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</si>
  <si>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</si>
  <si>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</si>
  <si>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</si>
  <si>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</si>
  <si>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</si>
  <si>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</si>
  <si>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</si>
  <si>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</si>
  <si>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</si>
  <si>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</si>
  <si>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</si>
  <si>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</si>
  <si>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</si>
  <si>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</si>
  <si>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</si>
  <si>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</si>
  <si>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</si>
  <si>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</si>
  <si>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</si>
  <si>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</si>
  <si>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</si>
  <si>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</si>
  <si>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</si>
  <si>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</si>
  <si>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</si>
  <si>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</si>
  <si>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</si>
  <si>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</si>
  <si>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</si>
  <si>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</si>
  <si>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</si>
  <si>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</si>
  <si>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</si>
  <si>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</si>
  <si>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</si>
  <si>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</si>
  <si>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</si>
  <si>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</si>
  <si>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</si>
  <si>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</si>
  <si>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</si>
  <si>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</si>
  <si>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</si>
  <si>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</si>
  <si>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</si>
  <si>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</si>
  <si>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</si>
  <si>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</si>
  <si>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</si>
  <si>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</si>
  <si>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</si>
  <si>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</si>
  <si>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</si>
  <si>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</si>
  <si>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</si>
  <si>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</si>
  <si>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</si>
  <si>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</si>
  <si>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</si>
  <si>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</si>
  <si>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</si>
  <si>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</si>
  <si>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</si>
  <si>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</si>
  <si>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</si>
  <si>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</si>
  <si>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</si>
  <si>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</si>
  <si>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</si>
  <si>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</si>
  <si>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</si>
  <si>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</si>
  <si>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</si>
  <si>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</si>
  <si>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</si>
  <si>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</si>
  <si>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</si>
  <si>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</si>
  <si>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</si>
  <si>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</si>
  <si>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</si>
  <si>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</si>
  <si>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</si>
  <si>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</si>
  <si>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</si>
  <si>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</si>
  <si>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</si>
  <si>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</si>
  <si>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</si>
  <si>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</si>
  <si>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</si>
  <si>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</si>
  <si>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</si>
  <si>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</si>
  <si>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</si>
  <si>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</si>
  <si>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</si>
  <si>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</si>
  <si>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</si>
  <si>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</si>
  <si>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</si>
  <si>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</si>
  <si>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</si>
  <si>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</si>
  <si>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</si>
  <si>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</si>
  <si>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</si>
  <si>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</si>
  <si>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</si>
  <si>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</si>
  <si>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</si>
  <si>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</si>
  <si>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</si>
  <si>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</si>
  <si>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</si>
  <si>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</si>
  <si>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</si>
  <si>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</si>
  <si>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</si>
  <si>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</si>
  <si>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</si>
  <si>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</si>
  <si>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</si>
  <si>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</si>
  <si>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</si>
  <si>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</si>
  <si>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</si>
  <si>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</si>
  <si>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</si>
  <si>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</si>
  <si>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</si>
  <si>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</si>
  <si>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</si>
  <si>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</si>
  <si>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</si>
  <si>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</si>
  <si>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</si>
  <si>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</si>
  <si>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</si>
  <si>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</si>
  <si>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</si>
  <si>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</si>
  <si>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</si>
  <si>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</si>
  <si>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</si>
  <si>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</si>
  <si>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</si>
  <si>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</si>
  <si>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</si>
  <si>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</si>
  <si>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</si>
  <si>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</si>
  <si>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</si>
  <si>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</si>
  <si>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</si>
  <si>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</si>
  <si>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</si>
  <si>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</si>
  <si>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</si>
  <si>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</si>
  <si>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</si>
  <si>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</si>
  <si>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</si>
  <si>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</si>
  <si>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</si>
  <si>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</si>
  <si>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</si>
  <si>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</si>
  <si>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</si>
  <si>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</si>
  <si>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</si>
  <si>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</si>
  <si>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</si>
  <si>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</si>
  <si>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</si>
  <si>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</si>
  <si>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</si>
  <si>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</si>
  <si>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</si>
  <si>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</si>
  <si>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</si>
  <si>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</si>
  <si>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</si>
  <si>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</si>
  <si>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</si>
  <si>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</si>
  <si>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</si>
  <si>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</si>
  <si>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</si>
  <si>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</si>
  <si>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</si>
  <si>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</si>
  <si>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</si>
  <si>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</si>
  <si>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</si>
  <si>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</si>
  <si>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</si>
  <si>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</si>
  <si>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</si>
  <si>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</si>
  <si>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</si>
  <si>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</si>
  <si>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</si>
  <si>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</si>
  <si>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</si>
  <si>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</si>
  <si>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</si>
  <si>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</si>
  <si>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</si>
  <si>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</si>
  <si>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</si>
  <si>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</si>
  <si>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</si>
  <si>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</si>
  <si>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</si>
  <si>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</si>
  <si>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</si>
  <si>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</si>
  <si>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</si>
  <si>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</si>
  <si>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</si>
  <si>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</si>
  <si>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</si>
  <si>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</si>
  <si>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</si>
  <si>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</si>
  <si>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</si>
  <si>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</si>
  <si>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</si>
  <si>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</si>
  <si>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</si>
  <si>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</si>
  <si>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</si>
  <si>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</si>
  <si>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</si>
  <si>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</si>
  <si>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</si>
  <si>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</si>
  <si>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</si>
  <si>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</si>
  <si>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</si>
  <si>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</si>
  <si>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</si>
  <si>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</si>
  <si>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</si>
  <si>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</si>
  <si>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</si>
  <si>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</si>
  <si>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</si>
  <si>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</si>
  <si>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</si>
  <si>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</si>
  <si>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</si>
  <si>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</si>
  <si>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</si>
  <si>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</si>
  <si>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</si>
  <si>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</si>
  <si>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</si>
  <si>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</si>
  <si>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</si>
  <si>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</si>
  <si>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</si>
  <si>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</si>
  <si>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</si>
  <si>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</si>
  <si>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</si>
  <si>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</si>
  <si>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</si>
  <si>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</si>
  <si>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</si>
  <si>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</si>
  <si>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</si>
  <si>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</si>
  <si>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</si>
  <si>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</si>
  <si>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</si>
  <si>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</si>
  <si>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</si>
  <si>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</si>
  <si>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</si>
  <si>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</si>
  <si>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</si>
  <si>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</si>
  <si>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</si>
  <si>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</si>
  <si>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</si>
  <si>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</si>
  <si>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</si>
  <si>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</si>
  <si>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</si>
  <si>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</si>
  <si>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</si>
  <si>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</si>
  <si>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</si>
  <si>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</si>
  <si>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</si>
  <si>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</si>
  <si>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</si>
  <si>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</si>
  <si>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</si>
  <si>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</si>
  <si>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</si>
  <si>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</si>
  <si>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</si>
  <si>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</si>
  <si>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</si>
  <si>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</si>
  <si>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</si>
  <si>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</si>
  <si>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</si>
  <si>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</si>
  <si>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</si>
  <si>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</si>
  <si>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</si>
  <si>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</si>
  <si>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</si>
  <si>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</si>
  <si>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</si>
  <si>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</si>
  <si>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</si>
  <si>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</si>
  <si>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</si>
  <si>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</si>
  <si>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</si>
  <si>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</si>
  <si>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</si>
  <si>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</si>
  <si>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</si>
  <si>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</si>
  <si>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</si>
  <si>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</si>
  <si>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</si>
  <si>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</si>
  <si>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</si>
  <si>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</si>
  <si>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</si>
  <si>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</si>
  <si>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</si>
  <si>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</si>
  <si>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</si>
  <si>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</si>
  <si>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</si>
  <si>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</si>
  <si>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</si>
  <si>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</si>
  <si>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</si>
  <si>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</si>
  <si>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</si>
  <si>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</si>
  <si>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</si>
  <si>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</si>
  <si>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</si>
  <si>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</si>
  <si>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</si>
  <si>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</si>
  <si>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</si>
  <si>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</si>
  <si>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</si>
  <si>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</si>
  <si>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</si>
  <si>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</si>
  <si>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</si>
  <si>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</si>
  <si>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</si>
  <si>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</si>
  <si>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</si>
  <si>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</si>
  <si>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</si>
  <si>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</si>
  <si>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</si>
  <si>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</si>
  <si>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</si>
  <si>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</si>
  <si>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</si>
  <si>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</si>
  <si>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</si>
  <si>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</si>
  <si>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</si>
  <si>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</si>
  <si>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</si>
  <si>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</si>
  <si>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</si>
  <si>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</si>
  <si>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</si>
  <si>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</si>
  <si>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</si>
  <si>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</si>
  <si>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</si>
  <si>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</si>
  <si>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</si>
  <si>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</si>
  <si>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</si>
  <si>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</si>
  <si>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</si>
  <si>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</si>
  <si>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</si>
  <si>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</si>
  <si>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</si>
  <si>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</si>
  <si>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</si>
  <si>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</si>
  <si>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</si>
  <si>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</si>
  <si>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</si>
  <si>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</si>
  <si>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</si>
  <si>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</si>
  <si>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</si>
  <si>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</si>
  <si>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</si>
  <si>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</si>
  <si>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</si>
  <si>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</si>
  <si>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</si>
  <si>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</si>
  <si>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</si>
  <si>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</si>
  <si>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</si>
  <si>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</si>
  <si>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</si>
  <si>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</si>
  <si>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</si>
  <si>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</si>
  <si>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</si>
  <si>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</si>
  <si>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</si>
  <si>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</si>
  <si>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</si>
  <si>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</si>
  <si>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</si>
  <si>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</si>
  <si>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</si>
  <si>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</si>
  <si>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</si>
  <si>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</si>
  <si>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</si>
  <si>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</si>
  <si>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</si>
  <si>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</si>
  <si>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</si>
  <si>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</si>
  <si>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</si>
  <si>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</si>
  <si>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</si>
  <si>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</si>
  <si>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</si>
  <si>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</si>
  <si>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</si>
  <si>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</si>
  <si>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</si>
  <si>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</si>
  <si>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</si>
  <si>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</si>
  <si>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</si>
  <si>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</si>
  <si>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</si>
  <si>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</si>
  <si>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</si>
  <si>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</si>
  <si>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</si>
  <si>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</si>
  <si>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</si>
  <si>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</si>
  <si>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</si>
  <si>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</si>
  <si>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</si>
  <si>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</si>
  <si>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</si>
  <si>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</si>
  <si>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</si>
  <si>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</si>
  <si>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</si>
  <si>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</si>
  <si>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</si>
  <si>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</si>
  <si>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</si>
  <si>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</si>
  <si>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</si>
  <si>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</si>
  <si>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</si>
  <si>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</si>
  <si>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</si>
  <si>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</si>
  <si>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</si>
  <si>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</si>
  <si>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</si>
  <si>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</si>
  <si>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</si>
  <si>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</si>
  <si>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</si>
  <si>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</si>
  <si>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</si>
  <si>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</si>
  <si>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</si>
  <si>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</si>
  <si>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</si>
  <si>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</si>
  <si>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</si>
  <si>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</si>
  <si>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</si>
  <si>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</si>
  <si>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</si>
  <si>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</si>
  <si>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</si>
  <si>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</si>
  <si>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</si>
  <si>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</si>
  <si>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</si>
  <si>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</si>
  <si>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</si>
  <si>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</si>
  <si>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</si>
  <si>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</si>
  <si>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</si>
  <si>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</si>
  <si>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</si>
  <si>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</si>
  <si>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</si>
  <si>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</si>
  <si>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</si>
  <si>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</si>
  <si>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</si>
  <si>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</si>
  <si>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</si>
  <si>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</si>
  <si>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</si>
  <si>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</si>
  <si>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</si>
  <si>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</si>
  <si>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</si>
  <si>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</si>
  <si>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</si>
  <si>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</si>
  <si>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</si>
  <si>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</si>
  <si>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</si>
  <si>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</si>
  <si>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</si>
  <si>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</si>
  <si>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</si>
  <si>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</si>
  <si>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</si>
  <si>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</si>
  <si>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</si>
  <si>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</si>
  <si>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</si>
  <si>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</si>
  <si>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</si>
  <si>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</si>
  <si>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</si>
  <si>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</si>
  <si>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</si>
  <si>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</si>
  <si>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</si>
  <si>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</si>
  <si>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</si>
  <si>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</si>
  <si>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</si>
  <si>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</si>
  <si>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</si>
  <si>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</si>
  <si>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</si>
  <si>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</si>
  <si>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</si>
  <si>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</si>
  <si>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</si>
  <si>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</si>
  <si>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</si>
  <si>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</si>
  <si>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</si>
  <si>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</si>
  <si>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</si>
  <si>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</si>
  <si>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</si>
  <si>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</si>
  <si>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</si>
  <si>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</si>
  <si>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</si>
  <si>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</si>
  <si>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</si>
  <si>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</si>
  <si>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</si>
  <si>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</si>
  <si>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</si>
  <si>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</si>
  <si>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</si>
  <si>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</si>
  <si>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</si>
  <si>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</si>
  <si>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</si>
  <si>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</si>
  <si>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</si>
  <si>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</si>
  <si>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</si>
  <si>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</si>
  <si>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</si>
  <si>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</si>
  <si>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</si>
  <si>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</si>
  <si>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</si>
  <si>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</si>
  <si>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</si>
  <si>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</si>
  <si>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</si>
  <si>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</si>
  <si>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</si>
  <si>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</si>
  <si>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</si>
  <si>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</si>
  <si>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</si>
  <si>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</si>
  <si>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</si>
  <si>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</si>
  <si>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</si>
  <si>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</si>
  <si>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</si>
  <si>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</si>
  <si>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</si>
  <si>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</si>
  <si>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</si>
  <si>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</si>
  <si>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</si>
  <si>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</si>
  <si>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</si>
  <si>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</si>
  <si>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</si>
  <si>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</si>
  <si>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</si>
  <si>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</si>
  <si>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</si>
  <si>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</si>
  <si>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</si>
  <si>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</si>
  <si>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</si>
  <si>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</si>
  <si>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</si>
  <si>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</si>
  <si>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</si>
  <si>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</si>
  <si>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</si>
  <si>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</si>
  <si>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</si>
  <si>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</si>
  <si>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</si>
  <si>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</si>
  <si>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</si>
  <si>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</si>
  <si>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</si>
  <si>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</si>
  <si>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</si>
  <si>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</si>
  <si>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</si>
  <si>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</si>
  <si>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</si>
  <si>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</si>
  <si>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</si>
  <si>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</si>
  <si>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</si>
  <si>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</si>
  <si>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</si>
  <si>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</si>
  <si>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</si>
  <si>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</si>
  <si>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</si>
  <si>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</si>
  <si>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</si>
  <si>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</si>
  <si>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</si>
  <si>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</si>
  <si>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</si>
  <si>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</si>
  <si>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</si>
  <si>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</si>
  <si>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</si>
  <si>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</si>
  <si>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</si>
  <si>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</si>
  <si>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</si>
  <si>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</si>
  <si>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</si>
  <si>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</si>
  <si>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</si>
  <si>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</si>
  <si>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</si>
  <si>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</si>
  <si>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</si>
  <si>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</si>
  <si>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</si>
  <si>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</si>
  <si>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</si>
  <si>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</si>
  <si>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</si>
  <si>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</si>
  <si>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</si>
  <si>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</si>
  <si>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</si>
  <si>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</si>
  <si>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</si>
  <si>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</si>
  <si>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</si>
  <si>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</si>
  <si>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</si>
  <si>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</si>
  <si>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</si>
  <si>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</si>
  <si>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</si>
  <si>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</si>
  <si>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</si>
  <si>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</si>
  <si>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</si>
  <si>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</si>
  <si>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</si>
  <si>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</si>
  <si>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</si>
  <si>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</si>
  <si>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</si>
  <si>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</si>
  <si>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</si>
  <si>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</si>
  <si>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</si>
  <si>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</si>
  <si>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</si>
  <si>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</si>
  <si>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</si>
  <si>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</si>
  <si>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</si>
  <si>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</si>
  <si>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</si>
  <si>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</si>
  <si>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</si>
  <si>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</si>
  <si>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</si>
  <si>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</si>
  <si>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</si>
  <si>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</si>
  <si>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</si>
  <si>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</si>
  <si>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</si>
  <si>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</si>
  <si>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</si>
  <si>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</si>
  <si>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</si>
  <si>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</si>
  <si>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</si>
  <si>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</si>
  <si>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</si>
  <si>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</si>
  <si>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</si>
  <si>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</si>
  <si>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</si>
  <si>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</si>
  <si>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</si>
  <si>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</si>
  <si>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</si>
  <si>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</si>
  <si>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</si>
  <si>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</si>
  <si>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</si>
  <si>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</si>
  <si>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</si>
  <si>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</si>
  <si>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</si>
  <si>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</si>
  <si>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</si>
  <si>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</si>
  <si>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</si>
  <si>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</si>
  <si>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</si>
  <si>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</si>
  <si>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</si>
  <si>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</si>
  <si>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</si>
  <si>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</si>
  <si>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</si>
  <si>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</si>
  <si>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</si>
  <si>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</si>
  <si>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</si>
  <si>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</si>
  <si>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</si>
  <si>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</si>
  <si>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</si>
  <si>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</si>
  <si>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</si>
  <si>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</si>
  <si>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</si>
  <si>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</si>
  <si>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</si>
  <si>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</si>
  <si>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</si>
  <si>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</si>
  <si>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</si>
  <si>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</si>
  <si>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</si>
  <si>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</si>
  <si>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</si>
  <si>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</si>
  <si>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</si>
  <si>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</si>
  <si>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</si>
  <si>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</si>
  <si>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</si>
  <si>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</si>
  <si>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</si>
  <si>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</si>
  <si>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</si>
  <si>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</si>
  <si>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</si>
  <si>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</si>
  <si>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</si>
  <si>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</si>
  <si>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</si>
  <si>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</si>
  <si>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</si>
  <si>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</si>
  <si>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</si>
  <si>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</si>
  <si>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</si>
  <si>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</si>
  <si>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</si>
  <si>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</si>
  <si>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</si>
  <si>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</si>
  <si>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</si>
  <si>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</si>
  <si>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</si>
  <si>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</si>
  <si>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</si>
  <si>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</si>
  <si>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</si>
  <si>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</si>
  <si>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</si>
  <si>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</si>
  <si>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</si>
  <si>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</si>
  <si>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</si>
  <si>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</si>
  <si>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</si>
  <si>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</si>
  <si>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</si>
  <si>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</si>
  <si>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</si>
  <si>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</si>
  <si>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</si>
  <si>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</si>
  <si>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</si>
  <si>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</si>
  <si>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</si>
  <si>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</si>
  <si>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</si>
  <si>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</si>
  <si>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</si>
  <si>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</si>
  <si>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</si>
  <si>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</si>
  <si>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</si>
  <si>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</si>
  <si>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</si>
  <si>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</si>
  <si>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</si>
  <si>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</si>
  <si>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</si>
  <si>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Michael de Graaf</t>
  </si>
  <si>
    <t>Malen</t>
  </si>
  <si>
    <t>Mbappe</t>
  </si>
  <si>
    <t>Kane</t>
  </si>
  <si>
    <t>Yamal</t>
  </si>
  <si>
    <t>Pedri</t>
  </si>
  <si>
    <t>Bellingham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</si>
</sst>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100">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2C3235"/>
      <name val="Segoe U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99" fillId="2" borderId="139" xfId="0" applyFont="1" applyFill="1" applyBorder="1" applyAlignment="1" applyProtection="1">
      <alignment horizontal="left" vertical="center"/>
      <protection locked="0"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725"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40" zoomScaleNormal="10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68"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2</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4</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68"/>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4</v>
      </c>
      <c r="AS8" s="39">
        <f t="shared" ca="1" si="15"/>
        <v>6</v>
      </c>
      <c r="AT8" s="43">
        <f t="shared" ca="1" si="15"/>
        <v>-2</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4</v>
      </c>
      <c r="BK8" s="16">
        <f t="shared" ca="1" si="21"/>
        <v>6</v>
      </c>
      <c r="BL8" s="16">
        <f t="shared" ca="1" si="42"/>
        <v>-2</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1</v>
      </c>
      <c r="CB9" s="16">
        <f t="shared" ca="1" si="28"/>
        <v>1</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1</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1</v>
      </c>
      <c r="CP9" s="16">
        <f t="shared" ca="1" si="34"/>
        <v>1</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1</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2</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4</v>
      </c>
      <c r="BK10" s="16">
        <f t="shared" ca="1" si="21"/>
        <v>3</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1</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P.2 (2)</v>
      </c>
      <c r="CZ10" s="16">
        <f t="shared" ca="1" si="37"/>
        <v>4</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P.2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2</v>
      </c>
      <c r="DE10" s="16"/>
      <c r="DF10" s="16">
        <f t="shared" ref="DF10:DF53" ca="1" si="52">IF(OR(INDEX($AW$6:$AW$97,MATCH($BD10,$AV$6:$AV$97,0))="",DB10="-"),DD10,INDEX($AW$6:$AW$97,MATCH($BD10,$AV$6:$AV$97,0))+DD10/1000)</f>
        <v>2</v>
      </c>
      <c r="DG10" s="16">
        <f ca="1">IF(DB10="-","-",COUNTIFS(DF$6:DF$53,"&lt;"&amp;DF10,$BC$6:$BC$53,INDEX(T_Equipos[Grupo],MATCH(BD10,T_Equipos[NombreEquipo],0))))</f>
        <v>1</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Bosnia and Herzegovina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9</v>
      </c>
      <c r="BF11" s="16">
        <f t="shared" ca="1" si="41"/>
        <v>3</v>
      </c>
      <c r="BG11" s="16">
        <f t="shared" ca="1" si="17"/>
        <v>3</v>
      </c>
      <c r="BH11" s="16">
        <f t="shared" ca="1" si="18"/>
        <v>0</v>
      </c>
      <c r="BI11" s="16">
        <f t="shared" ca="1" si="19"/>
        <v>0</v>
      </c>
      <c r="BJ11" s="16">
        <f t="shared" ca="1" si="20"/>
        <v>6</v>
      </c>
      <c r="BK11" s="16">
        <f t="shared" ca="1" si="21"/>
        <v>2</v>
      </c>
      <c r="BL11" s="16">
        <f t="shared" ca="1" si="42"/>
        <v>4</v>
      </c>
      <c r="BM11" s="16" t="str">
        <f t="shared" ca="1" si="22"/>
        <v>1B</v>
      </c>
      <c r="BN11" s="16" t="str">
        <f t="shared" ca="1" si="23"/>
        <v>1B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9</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1</v>
      </c>
      <c r="DE11" s="16"/>
      <c r="DF11" s="16">
        <f t="shared" ca="1" si="52"/>
        <v>1</v>
      </c>
      <c r="DG11" s="16" t="str">
        <f ca="1">IF(DB11="-","-",COUNTIFS(DF$6:DF$53,"&lt;"&amp;DF11,$BC$6:$BC$53,INDEX(T_Equipos[Grupo],MATCH(BD11,T_Equipos[NombreEquipo],0))))</f>
        <v>-</v>
      </c>
      <c r="DH11" s="16">
        <f ca="1">DA11+COUNTIFS(DB$6:DB$53,DB11,DG$6:DG$53,"&lt;"&amp;DG11,$BC$6:$BC$53,INDEX(T_Equipos[Grupo],MATCH(BD11,T_Equipos[NombreEquipo],0)))</f>
        <v>1</v>
      </c>
      <c r="DI11" s="16"/>
      <c r="DJ11" s="16">
        <f t="shared" ca="1" si="38"/>
        <v>2</v>
      </c>
      <c r="DK11" s="16">
        <f t="shared" ca="1" si="39"/>
        <v>12</v>
      </c>
      <c r="DL11" s="16">
        <f t="shared" ca="1" si="40"/>
        <v>2</v>
      </c>
      <c r="DM11" s="16" t="str">
        <f t="shared" ca="1" si="46"/>
        <v>2.2</v>
      </c>
      <c r="DN11" s="16" t="e" cm="1" vm="5">
        <f t="array" aca="1" ref="DN11" ca="1">OFFSET(Horarios!$P$3,DJ11-1,0,DL11,1)</f>
        <v>#VALUE!</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P.2 (2)</v>
      </c>
      <c r="F12" s="16" t="str">
        <f t="shared" ref="F12:F17" ca="1" si="55">IF(D12="Pendiente","-",INDEX($BT$6:$BT$53,MATCH($AF12,$BD$6:$BD$53,0)))</f>
        <v>-</v>
      </c>
      <c r="G12" s="16"/>
      <c r="H12" s="16" t="str">
        <f t="shared" ref="H12:H17" ca="1" si="56">IF(D12="Pendiente","-",INDEX($BZ$6:$BZ$53,MATCH($AA12,$BD$6:$BD$53,0)))</f>
        <v>P.2 (2)</v>
      </c>
      <c r="I12" s="16" t="str">
        <f t="shared" ref="I12:I17" ca="1" si="57">IF(D12="Pendiente","-",INDEX($BZ$6:$BZ$53,MATCH($AF12,$BD$6:$BD$53,0)))</f>
        <v>-</v>
      </c>
      <c r="J12" s="16"/>
      <c r="K12" s="16" t="str">
        <f t="shared" ref="K12:K17" ca="1" si="58">IF(D12="Pendiente","-",INDEX($CE$6:$CE$53,MATCH($AA12,$BD$6:$BD$53,0)))</f>
        <v>P.2 (2)</v>
      </c>
      <c r="L12" s="16" t="str">
        <f t="shared" ref="L12:L17" ca="1" si="59">IF(D12="Pendiente","-",INDEX($CE$6:$CE$53,MATCH($AF12,$BD$6:$BD$53,0)))</f>
        <v>-</v>
      </c>
      <c r="M12" s="16"/>
      <c r="N12" s="16" t="str">
        <f t="shared" ref="N12:N17" ca="1" si="60">IF(D12="Pendiente","-",INDEX($CH$6:$CH$53,MATCH($AA12,$BD$6:$BD$53,0)))</f>
        <v>P.2 (2)</v>
      </c>
      <c r="O12" s="16" t="str">
        <f t="shared" ref="O12:O17" ca="1" si="61">IF(D12="Pendiente","-",INDEX($CH$6:$CH$53,MATCH($AF12,$BD$6:$BD$53,0)))</f>
        <v>-</v>
      </c>
      <c r="P12" s="16"/>
      <c r="Q12" s="16" t="str">
        <f t="shared" ref="Q12:Q17" ca="1" si="62">IF(D12="Pendiente","-",INDEX($CN$6:$CN$53,MATCH($AA12,$BD$6:$BD$53,0)))</f>
        <v>P.2 (2)</v>
      </c>
      <c r="R12" s="16" t="str">
        <f t="shared" ref="R12:R17" ca="1" si="63">IF(D12="Pendiente","-",INDEX($CN$6:$CN$53,MATCH($AF12,$BD$6:$BD$53,0)))</f>
        <v>-</v>
      </c>
      <c r="S12" s="16"/>
      <c r="T12" s="16" t="str">
        <f t="shared" ref="T12:T17" ca="1" si="64">IF(D12="Pendiente","-",INDEX($CS$6:$CS$53,MATCH($AA12,$BD$6:$BD$53,0)))</f>
        <v>P.2 (2)</v>
      </c>
      <c r="U12" s="16" t="str">
        <f t="shared" ref="U12:U17" ca="1" si="65">IF(D12="Pendiente","-",INDEX($CS$6:$CS$53,MATCH($AF12,$BD$6:$BD$53,0)))</f>
        <v>-</v>
      </c>
      <c r="V12" s="17"/>
      <c r="W12" s="670" t="s">
        <v>1</v>
      </c>
      <c r="X12" s="24">
        <f ca="1">Horarios!C12</f>
        <v>46185.875</v>
      </c>
      <c r="Y12" s="25">
        <f ca="1">Horarios!C12</f>
        <v>46185.875</v>
      </c>
      <c r="Z12" s="26" t="str">
        <f>$Z$4</f>
        <v>R1</v>
      </c>
      <c r="AA12" s="27" t="str">
        <f ca="1">A13</f>
        <v>Canada</v>
      </c>
      <c r="AB12" s="49" t="e" cm="1" vm="6">
        <f t="array" aca="1" ref="AB12" ca="1">Ver_flag_local</f>
        <v>#VALUE!</v>
      </c>
      <c r="AC12" s="50">
        <v>1</v>
      </c>
      <c r="AD12" s="51">
        <v>2</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6</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2</v>
      </c>
      <c r="DK12" s="16">
        <f t="shared" ca="1" si="39"/>
        <v>12</v>
      </c>
      <c r="DL12" s="16">
        <f t="shared" ca="1" si="40"/>
        <v>2</v>
      </c>
      <c r="DM12" s="16" t="str">
        <f t="shared" ca="1" si="46"/>
        <v>2.2</v>
      </c>
      <c r="DN12" s="16" t="e" cm="1" vm="5">
        <f t="array" aca="1" ref="DN12" ca="1">OFFSET(Horarios!$P$3,DJ12-1,0,DL12,1)</f>
        <v>#VALUE!</v>
      </c>
      <c r="DO12" s="16"/>
      <c r="DP12" s="16" t="s">
        <v>91</v>
      </c>
      <c r="DQ12" s="16" t="str">
        <f t="shared" ca="1" si="47"/>
        <v>Switzerland</v>
      </c>
    </row>
    <row r="13" spans="1:121" ht="15.95" customHeight="1">
      <c r="A13" s="16" t="str">
        <f ca="1">+Equipos!B6</f>
        <v>Canada</v>
      </c>
      <c r="B13" s="16"/>
      <c r="C13" s="16"/>
      <c r="D13" s="16" t="str">
        <f t="shared" si="53"/>
        <v>Visitante</v>
      </c>
      <c r="E13" s="16" t="str">
        <f t="shared" ca="1" si="54"/>
        <v>-</v>
      </c>
      <c r="F13" s="16" t="str">
        <f t="shared" ca="1" si="55"/>
        <v>P.2 (2)</v>
      </c>
      <c r="G13" s="16"/>
      <c r="H13" s="16" t="str">
        <f t="shared" ca="1" si="56"/>
        <v>-</v>
      </c>
      <c r="I13" s="16" t="str">
        <f t="shared" ca="1" si="57"/>
        <v>P.2 (2)</v>
      </c>
      <c r="J13" s="16"/>
      <c r="K13" s="16" t="str">
        <f t="shared" ca="1" si="58"/>
        <v>-</v>
      </c>
      <c r="L13" s="16" t="str">
        <f t="shared" ca="1" si="59"/>
        <v>P.2 (2)</v>
      </c>
      <c r="M13" s="16"/>
      <c r="N13" s="16" t="str">
        <f t="shared" ca="1" si="60"/>
        <v>-</v>
      </c>
      <c r="O13" s="16" t="str">
        <f t="shared" ca="1" si="61"/>
        <v>P.2 (2)</v>
      </c>
      <c r="P13" s="16"/>
      <c r="Q13" s="16" t="str">
        <f t="shared" ca="1" si="62"/>
        <v>-</v>
      </c>
      <c r="R13" s="16" t="str">
        <f t="shared" ca="1" si="63"/>
        <v>P.2 (2)</v>
      </c>
      <c r="S13" s="16"/>
      <c r="T13" s="16" t="str">
        <f t="shared" ca="1" si="64"/>
        <v>-</v>
      </c>
      <c r="U13" s="16" t="str">
        <f t="shared" ca="1" si="65"/>
        <v>P.2 (2)</v>
      </c>
      <c r="V13" s="17"/>
      <c r="W13" s="670"/>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4</v>
      </c>
      <c r="BF13" s="16">
        <f t="shared" ca="1" si="41"/>
        <v>3</v>
      </c>
      <c r="BG13" s="16">
        <f t="shared" ca="1" si="17"/>
        <v>1</v>
      </c>
      <c r="BH13" s="16">
        <f t="shared" ca="1" si="18"/>
        <v>1</v>
      </c>
      <c r="BI13" s="16">
        <f t="shared" ca="1" si="19"/>
        <v>1</v>
      </c>
      <c r="BJ13" s="16">
        <f t="shared" ca="1" si="20"/>
        <v>4</v>
      </c>
      <c r="BK13" s="16">
        <f t="shared" ca="1" si="21"/>
        <v>3</v>
      </c>
      <c r="BL13" s="16">
        <f t="shared" ca="1" si="42"/>
        <v>1</v>
      </c>
      <c r="BM13" s="16" t="str">
        <f t="shared" ca="1" si="22"/>
        <v>3B</v>
      </c>
      <c r="BN13" s="16" t="str">
        <f t="shared" ca="1" si="23"/>
        <v>3B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4</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P.2 (2)</v>
      </c>
      <c r="BU13" s="16">
        <f t="shared" ca="1" si="24"/>
        <v>0</v>
      </c>
      <c r="BV13" s="16">
        <f t="shared" ca="1" si="25"/>
        <v>1</v>
      </c>
      <c r="BW13" s="16">
        <f t="shared" ca="1" si="26"/>
        <v>0</v>
      </c>
      <c r="BX13" s="16">
        <f t="shared" ca="1" si="48"/>
        <v>1</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P.2 (2)</v>
      </c>
      <c r="CA13" s="16">
        <f t="shared" ca="1" si="27"/>
        <v>1</v>
      </c>
      <c r="CB13" s="16">
        <f t="shared" ca="1" si="28"/>
        <v>1</v>
      </c>
      <c r="CC13" s="16">
        <f t="shared" ca="1" si="49"/>
        <v>0</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P.2 (2)</v>
      </c>
      <c r="CF13" s="16">
        <f t="shared" ca="1" si="29"/>
        <v>1</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P.2 (2)</v>
      </c>
      <c r="CI13" s="16">
        <f t="shared" ca="1" si="30"/>
        <v>0</v>
      </c>
      <c r="CJ13" s="16">
        <f t="shared" ca="1" si="31"/>
        <v>1</v>
      </c>
      <c r="CK13" s="16">
        <f t="shared" ca="1" si="32"/>
        <v>0</v>
      </c>
      <c r="CL13" s="16">
        <f t="shared" ca="1" si="50"/>
        <v>1</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P.2 (2)</v>
      </c>
      <c r="CO13" s="16">
        <f t="shared" ca="1" si="33"/>
        <v>1</v>
      </c>
      <c r="CP13" s="16">
        <f t="shared" ca="1" si="34"/>
        <v>1</v>
      </c>
      <c r="CQ13" s="16">
        <f t="shared" ca="1" si="51"/>
        <v>0</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P.2 (2)</v>
      </c>
      <c r="CT13" s="16">
        <f t="shared" ca="1" si="35"/>
        <v>1</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P.2 (2)</v>
      </c>
      <c r="CW13" s="16">
        <f t="shared" ca="1" si="36"/>
        <v>1</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P.2 (2)</v>
      </c>
      <c r="CZ13" s="16">
        <f t="shared" ca="1" si="37"/>
        <v>4</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P.2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3</v>
      </c>
      <c r="DE13" s="16"/>
      <c r="DF13" s="16">
        <f t="shared" ca="1" si="52"/>
        <v>3</v>
      </c>
      <c r="DG13" s="16">
        <f ca="1">IF(DB13="-","-",COUNTIFS(DF$6:DF$53,"&lt;"&amp;DF13,$BC$6:$BC$53,INDEX(T_Equipos[Grupo],MATCH(BD13,T_Equipos[NombreEquipo],0))))</f>
        <v>2</v>
      </c>
      <c r="DH13" s="16">
        <f ca="1">DA13+COUNTIFS(DB$6:DB$53,DB13,DG$6:DG$53,"&lt;"&amp;DG13,$BC$6:$BC$53,INDEX(T_Equipos[Grupo],MATCH(BD13,T_Equipos[NombreEquipo],0)))</f>
        <v>3</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Visitante</v>
      </c>
      <c r="E14" s="16" t="str">
        <f t="shared" ca="1" si="54"/>
        <v>P.2 (2)</v>
      </c>
      <c r="F14" s="16" t="str">
        <f t="shared" ca="1" si="55"/>
        <v>-</v>
      </c>
      <c r="G14" s="16"/>
      <c r="H14" s="16" t="str">
        <f t="shared" ca="1" si="56"/>
        <v>P.2 (2)</v>
      </c>
      <c r="I14" s="16" t="str">
        <f t="shared" ca="1" si="57"/>
        <v>-</v>
      </c>
      <c r="J14" s="16"/>
      <c r="K14" s="16" t="str">
        <f t="shared" ca="1" si="58"/>
        <v>P.2 (2)</v>
      </c>
      <c r="L14" s="16" t="str">
        <f t="shared" ca="1" si="59"/>
        <v>-</v>
      </c>
      <c r="M14" s="16"/>
      <c r="N14" s="16" t="str">
        <f t="shared" ca="1" si="60"/>
        <v>P.2 (2)</v>
      </c>
      <c r="O14" s="16" t="str">
        <f t="shared" ca="1" si="61"/>
        <v>-</v>
      </c>
      <c r="P14" s="16"/>
      <c r="Q14" s="16" t="str">
        <f t="shared" ca="1" si="62"/>
        <v>P.2 (2)</v>
      </c>
      <c r="R14" s="16" t="str">
        <f t="shared" ca="1" si="63"/>
        <v>-</v>
      </c>
      <c r="S14" s="16"/>
      <c r="T14" s="16" t="str">
        <f t="shared" ca="1" si="64"/>
        <v>P.2 (2)</v>
      </c>
      <c r="U14" s="16" t="str">
        <f t="shared" ca="1" si="65"/>
        <v>-</v>
      </c>
      <c r="V14" s="17"/>
      <c r="W14" s="670"/>
      <c r="X14" s="24">
        <f ca="1">Horarios!C14</f>
        <v>46191.875</v>
      </c>
      <c r="Y14" s="25">
        <f ca="1">Horarios!C14</f>
        <v>46191.875</v>
      </c>
      <c r="Z14" s="26" t="str">
        <f>$Z$6</f>
        <v>R2</v>
      </c>
      <c r="AA14" s="27" t="str">
        <f ca="1">A16</f>
        <v>Switzerland</v>
      </c>
      <c r="AB14" s="49" t="e" cm="1" vm="9">
        <f t="array" aca="1" ref="AB14" ca="1">Ver_flag_local</f>
        <v>#VALUE!</v>
      </c>
      <c r="AC14" s="50">
        <v>1</v>
      </c>
      <c r="AD14" s="51">
        <v>2</v>
      </c>
      <c r="AE14" s="595" t="e" cm="1" vm="7">
        <f t="array" aca="1" ref="AE14" ca="1">Ver_flag_visit</f>
        <v>#VALUE!</v>
      </c>
      <c r="AF14" s="32" t="str">
        <f ca="1">A14</f>
        <v>Bosnia and Herzegovina</v>
      </c>
      <c r="AG14" s="323">
        <f t="shared" si="66"/>
        <v>1</v>
      </c>
      <c r="AH14" s="195">
        <v>26</v>
      </c>
      <c r="AI14" s="181" t="str">
        <f>AJ14&amp;$B$12</f>
        <v>1B</v>
      </c>
      <c r="AJ14" s="71">
        <v>1</v>
      </c>
      <c r="AK14" s="601" t="e" cm="1" vm="7">
        <f t="array" aca="1" ref="AK14" ca="1">Ver_flag_visit</f>
        <v>#VALUE!</v>
      </c>
      <c r="AL14" s="34" t="str">
        <f ca="1">IFERROR(INDEX($BD$6:$BD$53,MATCH(AI14,$BN$6:$BN$53,0)),"")</f>
        <v>Bosnia and Herzegovina</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2</v>
      </c>
      <c r="AT14" s="72">
        <f t="shared" ca="1" si="69"/>
        <v>4</v>
      </c>
      <c r="AU14" s="330">
        <f ca="1">INDEX($DL$6:$DL$53,MATCH(AI14,$DP$6:$DP$53,0))</f>
        <v>1</v>
      </c>
      <c r="AV14" s="182" t="str">
        <f ca="1">INDEX($BD$6:$BD$53,MATCH(AI14,$BM$6:$BM$53,0))</f>
        <v>Bosnia and Herzegovina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10</v>
      </c>
      <c r="BK14" s="16">
        <f t="shared" ca="1" si="21"/>
        <v>2</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70"/>
      <c r="X15" s="24">
        <f ca="1">Horarios!C15</f>
        <v>46192</v>
      </c>
      <c r="Y15" s="25">
        <f ca="1">Horarios!C15</f>
        <v>46192</v>
      </c>
      <c r="Z15" s="26" t="str">
        <f>$Z$6</f>
        <v>R2</v>
      </c>
      <c r="AA15" s="27" t="str">
        <f ca="1">A13</f>
        <v>Canada</v>
      </c>
      <c r="AB15" s="49" t="e" cm="1" vm="6">
        <f t="array" aca="1" ref="AB15" ca="1">Ver_flag_local</f>
        <v>#VALUE!</v>
      </c>
      <c r="AC15" s="50">
        <v>2</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4</v>
      </c>
      <c r="AS15" s="39">
        <f t="shared" ca="1" si="69"/>
        <v>3</v>
      </c>
      <c r="AT15" s="74">
        <f t="shared" ca="1" si="69"/>
        <v>1</v>
      </c>
      <c r="AU15" s="330">
        <f ca="1">INDEX($DL$6:$DL$53,MATCH(AI15,$DP$6:$DP$53,0))</f>
        <v>2</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2</v>
      </c>
      <c r="BL15" s="16">
        <f t="shared" ca="1" si="42"/>
        <v>5</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P.2 (2)</v>
      </c>
      <c r="F16" s="16" t="str">
        <f t="shared" ca="1" si="55"/>
        <v>P.2 (2)</v>
      </c>
      <c r="G16" s="16"/>
      <c r="H16" s="16" t="str">
        <f t="shared" ca="1" si="56"/>
        <v>P.2 (2)</v>
      </c>
      <c r="I16" s="16" t="str">
        <f t="shared" ca="1" si="57"/>
        <v>P.2 (2)</v>
      </c>
      <c r="J16" s="16"/>
      <c r="K16" s="16" t="str">
        <f t="shared" ca="1" si="58"/>
        <v>P.2 (2)</v>
      </c>
      <c r="L16" s="16" t="str">
        <f t="shared" ca="1" si="59"/>
        <v>P.2 (2)</v>
      </c>
      <c r="M16" s="16"/>
      <c r="N16" s="16" t="str">
        <f t="shared" ca="1" si="60"/>
        <v>P.2 (2)</v>
      </c>
      <c r="O16" s="16" t="str">
        <f t="shared" ca="1" si="61"/>
        <v>P.2 (2)</v>
      </c>
      <c r="P16" s="16"/>
      <c r="Q16" s="16" t="str">
        <f t="shared" ca="1" si="62"/>
        <v>P.2 (2)</v>
      </c>
      <c r="R16" s="16" t="str">
        <f t="shared" ca="1" si="63"/>
        <v>P.2 (2)</v>
      </c>
      <c r="S16" s="16"/>
      <c r="T16" s="16" t="str">
        <f t="shared" ca="1" si="64"/>
        <v>P.2 (2)</v>
      </c>
      <c r="U16" s="16" t="str">
        <f t="shared" ca="1" si="65"/>
        <v>P.2 (2)</v>
      </c>
      <c r="V16" s="17"/>
      <c r="W16" s="670"/>
      <c r="X16" s="24">
        <f ca="1">Horarios!C16</f>
        <v>46197.875</v>
      </c>
      <c r="Y16" s="25">
        <f ca="1">Horarios!C16</f>
        <v>46197.875</v>
      </c>
      <c r="Z16" s="26" t="str">
        <f>$Z$8</f>
        <v>R3</v>
      </c>
      <c r="AA16" s="27" t="str">
        <f ca="1">A16</f>
        <v>Switzerland</v>
      </c>
      <c r="AB16" s="49" t="e" cm="1" vm="9">
        <f t="array" aca="1" ref="AB16" ca="1">Ver_flag_local</f>
        <v>#VALUE!</v>
      </c>
      <c r="AC16" s="50">
        <v>1</v>
      </c>
      <c r="AD16" s="51">
        <v>1</v>
      </c>
      <c r="AE16" s="595" t="e" cm="1" vm="6">
        <f t="array" aca="1" ref="AE16" ca="1">Ver_flag_visit</f>
        <v>#VALUE!</v>
      </c>
      <c r="AF16" s="32" t="str">
        <f ca="1">A13</f>
        <v>Canada</v>
      </c>
      <c r="AG16" s="323">
        <f t="shared" si="66"/>
        <v>1</v>
      </c>
      <c r="AH16" s="195">
        <v>51</v>
      </c>
      <c r="AI16" s="181" t="str">
        <f t="shared" si="70"/>
        <v>3B</v>
      </c>
      <c r="AJ16" s="73">
        <v>3</v>
      </c>
      <c r="AK16" s="602" t="e" cm="1" vm="9">
        <f t="array" aca="1" ref="AK16" ca="1">Ver_flag_visit</f>
        <v>#VALUE!</v>
      </c>
      <c r="AL16" s="37" t="str">
        <f ca="1">IFERROR(INDEX($BD$6:$BD$53,MATCH(AI16,$BN$6:$BN$53,0)),"")</f>
        <v>Switzerland</v>
      </c>
      <c r="AM16" s="38">
        <f t="shared" ca="1" si="69"/>
        <v>4</v>
      </c>
      <c r="AN16" s="39">
        <f t="shared" ca="1" si="69"/>
        <v>3</v>
      </c>
      <c r="AO16" s="39">
        <f t="shared" ca="1" si="69"/>
        <v>1</v>
      </c>
      <c r="AP16" s="39">
        <f t="shared" ca="1" si="69"/>
        <v>1</v>
      </c>
      <c r="AQ16" s="39">
        <f t="shared" ca="1" si="69"/>
        <v>1</v>
      </c>
      <c r="AR16" s="39">
        <f t="shared" ca="1" si="69"/>
        <v>4</v>
      </c>
      <c r="AS16" s="39">
        <f t="shared" ca="1" si="69"/>
        <v>3</v>
      </c>
      <c r="AT16" s="74">
        <f t="shared" ca="1" si="69"/>
        <v>1</v>
      </c>
      <c r="AU16" s="330">
        <f ca="1">INDEX($DL$6:$DL$53,MATCH(AI16,$DP$6:$DP$53,0))</f>
        <v>2</v>
      </c>
      <c r="AV16" s="182" t="str">
        <f ca="1">INDEX($BD$6:$BD$53,MATCH(AI16,$BM$6:$BM$53,0))</f>
        <v>Switzerland</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11</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7">
        <f t="array" aca="1" ref="AB17" ca="1">Ver_flag_local</f>
        <v>#VALUE!</v>
      </c>
      <c r="AC17" s="53">
        <v>2</v>
      </c>
      <c r="AD17" s="54">
        <v>0</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6</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7</v>
      </c>
      <c r="BK18" s="16">
        <f t="shared" ca="1" si="21"/>
        <v>4</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2</v>
      </c>
      <c r="BK19" s="16">
        <f t="shared" ca="1" si="21"/>
        <v>7</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9"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4</v>
      </c>
      <c r="BK20" s="16">
        <f t="shared" ca="1" si="21"/>
        <v>4</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5</v>
      </c>
      <c r="BK21" s="16">
        <f t="shared" ca="1" si="21"/>
        <v>3</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9"/>
      <c r="X22" s="24">
        <f ca="1">Horarios!C22</f>
        <v>46193</v>
      </c>
      <c r="Y22" s="25">
        <f ca="1">Horarios!C22</f>
        <v>46193</v>
      </c>
      <c r="Z22" s="26" t="str">
        <f>$Z$6</f>
        <v>R2</v>
      </c>
      <c r="AA22" s="27" t="str">
        <f ca="1">A24</f>
        <v>Scotland</v>
      </c>
      <c r="AB22" s="49" t="e" cm="1" vm="13">
        <f t="array" aca="1" ref="AB22" ca="1">Ver_flag_local</f>
        <v>#VALUE!</v>
      </c>
      <c r="AC22" s="50">
        <v>0</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10</v>
      </c>
      <c r="AS22" s="36">
        <f t="shared" ca="1" si="87"/>
        <v>2</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1</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9"/>
      <c r="X23" s="24">
        <f ca="1">Horarios!C23</f>
        <v>46193.104166666664</v>
      </c>
      <c r="Y23" s="25">
        <f ca="1">Horarios!C23</f>
        <v>46193.104166666664</v>
      </c>
      <c r="Z23" s="26" t="str">
        <f>$Z$6</f>
        <v>R2</v>
      </c>
      <c r="AA23" s="27" t="str">
        <f ca="1">A21</f>
        <v>Brazil</v>
      </c>
      <c r="AB23" s="49" t="e" cm="1" vm="10">
        <f t="array" aca="1" ref="AB23" ca="1">Ver_flag_local</f>
        <v>#VALUE!</v>
      </c>
      <c r="AC23" s="50">
        <v>5</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2</v>
      </c>
      <c r="AT23" s="43">
        <f t="shared" ca="1" si="87"/>
        <v>5</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2</v>
      </c>
      <c r="BF23" s="16">
        <f t="shared" ca="1" si="41"/>
        <v>3</v>
      </c>
      <c r="BG23" s="16">
        <f t="shared" ca="1" si="17"/>
        <v>0</v>
      </c>
      <c r="BH23" s="16">
        <f t="shared" ca="1" si="18"/>
        <v>2</v>
      </c>
      <c r="BI23" s="16">
        <f t="shared" ca="1" si="19"/>
        <v>1</v>
      </c>
      <c r="BJ23" s="16">
        <f t="shared" ca="1" si="20"/>
        <v>3</v>
      </c>
      <c r="BK23" s="16">
        <f t="shared" ca="1" si="21"/>
        <v>6</v>
      </c>
      <c r="BL23" s="16">
        <f t="shared" ca="1" si="42"/>
        <v>-3</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2</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9"/>
      <c r="X24" s="24">
        <f ca="1">Horarios!C24</f>
        <v>46198</v>
      </c>
      <c r="Y24" s="25">
        <f ca="1">Horarios!C24</f>
        <v>46198</v>
      </c>
      <c r="Z24" s="26" t="str">
        <f>$Z$8</f>
        <v>R3</v>
      </c>
      <c r="AA24" s="27" t="str">
        <f ca="1">A24</f>
        <v>Scotland</v>
      </c>
      <c r="AB24" s="49" t="e" cm="1" vm="13">
        <f t="array" aca="1" ref="AB24" ca="1">Ver_flag_local</f>
        <v>#VALUE!</v>
      </c>
      <c r="AC24" s="50">
        <v>1</v>
      </c>
      <c r="AD24" s="51">
        <v>3</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3</v>
      </c>
      <c r="BK24" s="16">
        <f t="shared" ca="1" si="21"/>
        <v>7</v>
      </c>
      <c r="BL24" s="16">
        <f t="shared" ca="1" si="42"/>
        <v>-4</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e" cm="1" vm="11">
        <f t="array" aca="1" ref="AB25" ca="1">Ver_flag_local</f>
        <v>#VALUE!</v>
      </c>
      <c r="AC25" s="53">
        <v>4</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11</v>
      </c>
      <c r="AT25" s="48">
        <f t="shared" ca="1" si="87"/>
        <v>-11</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5</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10</v>
      </c>
      <c r="BK26" s="16">
        <f t="shared" ca="1" si="21"/>
        <v>1</v>
      </c>
      <c r="BL26" s="16">
        <f t="shared" ca="1" si="42"/>
        <v>9</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7</v>
      </c>
      <c r="BK27" s="16">
        <f t="shared" ca="1" si="21"/>
        <v>5</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2</v>
      </c>
      <c r="CB27" s="16">
        <f t="shared" ca="1" si="28"/>
        <v>2</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2</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2</v>
      </c>
      <c r="CP27" s="16">
        <f t="shared" ca="1" si="34"/>
        <v>2</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2</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2</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81" t="s">
        <v>74</v>
      </c>
      <c r="X28" s="24">
        <f ca="1">Horarios!C28</f>
        <v>46186.125</v>
      </c>
      <c r="Y28" s="25">
        <f ca="1">Horarios!C28</f>
        <v>46186.125</v>
      </c>
      <c r="Z28" s="26" t="str">
        <f>$Z$4</f>
        <v>R1</v>
      </c>
      <c r="AA28" s="27" t="str">
        <f ca="1">A29</f>
        <v>United States</v>
      </c>
      <c r="AB28" s="49" t="e" cm="1" vm="14">
        <f t="array" aca="1" ref="AB28" ca="1">Ver_flag_local</f>
        <v>#VALUE!</v>
      </c>
      <c r="AC28" s="50">
        <v>3</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5</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2</v>
      </c>
      <c r="CB28" s="16">
        <f t="shared" ca="1" si="28"/>
        <v>2</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2</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2</v>
      </c>
      <c r="CP28" s="16">
        <f t="shared" ca="1" si="34"/>
        <v>2</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2</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81"/>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12</v>
      </c>
      <c r="BL29" s="16">
        <f t="shared" ca="1" si="42"/>
        <v>-12</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81"/>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7</v>
      </c>
      <c r="AS30" s="36">
        <f t="shared" ca="1" si="107"/>
        <v>4</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5</v>
      </c>
      <c r="BK30" s="16">
        <f t="shared" ca="1" si="21"/>
        <v>2</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81"/>
      <c r="X31" s="24">
        <f ca="1">Horarios!C31</f>
        <v>46193.208333333336</v>
      </c>
      <c r="Y31" s="25">
        <f ca="1">Horarios!C31</f>
        <v>46193.208333333336</v>
      </c>
      <c r="Z31" s="26" t="str">
        <f>$Z$6</f>
        <v>R2</v>
      </c>
      <c r="AA31" s="27" t="str">
        <f ca="1">A32</f>
        <v>Turkey</v>
      </c>
      <c r="AB31" s="49" t="e" cm="1" vm="17">
        <f t="array" aca="1" ref="AB31" ca="1">Ver_flag_local</f>
        <v>#VALUE!</v>
      </c>
      <c r="AC31" s="50">
        <v>2</v>
      </c>
      <c r="AD31" s="51">
        <v>0</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5</v>
      </c>
      <c r="AS31" s="39">
        <f t="shared" ca="1" si="107"/>
        <v>3</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4</v>
      </c>
      <c r="BK31" s="16">
        <f t="shared" ca="1" si="21"/>
        <v>2</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81"/>
      <c r="X32" s="24">
        <f ca="1">Horarios!C32</f>
        <v>46199.166666666664</v>
      </c>
      <c r="Y32" s="25">
        <f ca="1">Horarios!C32</f>
        <v>46199.166666666664</v>
      </c>
      <c r="Z32" s="26" t="str">
        <f>$Z$8</f>
        <v>R3</v>
      </c>
      <c r="AA32" s="27" t="str">
        <f ca="1">A32</f>
        <v>Turkey</v>
      </c>
      <c r="AB32" s="49" t="e" cm="1" vm="17">
        <f t="array" aca="1" ref="AB32" ca="1">Ver_flag_local</f>
        <v>#VALUE!</v>
      </c>
      <c r="AC32" s="50">
        <v>2</v>
      </c>
      <c r="AD32" s="51">
        <v>2</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4</v>
      </c>
      <c r="AN32" s="39">
        <f t="shared" ca="1" si="107"/>
        <v>3</v>
      </c>
      <c r="AO32" s="39">
        <f t="shared" ca="1" si="107"/>
        <v>1</v>
      </c>
      <c r="AP32" s="39">
        <f t="shared" ca="1" si="107"/>
        <v>1</v>
      </c>
      <c r="AQ32" s="39">
        <f t="shared" ca="1" si="107"/>
        <v>1</v>
      </c>
      <c r="AR32" s="39">
        <f t="shared" ca="1" si="107"/>
        <v>4</v>
      </c>
      <c r="AS32" s="39">
        <f t="shared" ca="1" si="107"/>
        <v>4</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1</v>
      </c>
      <c r="BK32" s="16">
        <f t="shared" ca="1" si="21"/>
        <v>6</v>
      </c>
      <c r="BL32" s="16">
        <f t="shared" ca="1" si="42"/>
        <v>-5</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e" cm="1" vm="15">
        <f t="array" aca="1" ref="AB33" ca="1">Ver_flag_local</f>
        <v>#VALUE!</v>
      </c>
      <c r="AC33" s="53">
        <v>1</v>
      </c>
      <c r="AD33" s="54">
        <v>2</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2</v>
      </c>
      <c r="AS33" s="47">
        <f t="shared" ca="1" si="107"/>
        <v>7</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4</v>
      </c>
      <c r="BF33" s="16">
        <f t="shared" ca="1" si="41"/>
        <v>3</v>
      </c>
      <c r="BG33" s="16">
        <f t="shared" ca="1" si="17"/>
        <v>1</v>
      </c>
      <c r="BH33" s="16">
        <f t="shared" ca="1" si="18"/>
        <v>1</v>
      </c>
      <c r="BI33" s="16">
        <f t="shared" ca="1" si="19"/>
        <v>1</v>
      </c>
      <c r="BJ33" s="16">
        <f t="shared" ca="1" si="20"/>
        <v>3</v>
      </c>
      <c r="BK33" s="16">
        <f t="shared" ca="1" si="21"/>
        <v>3</v>
      </c>
      <c r="BL33" s="16">
        <f t="shared" ca="1" si="42"/>
        <v>0</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4</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8</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-7</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6</v>
      </c>
      <c r="BL36" s="16">
        <f t="shared" ca="1" si="42"/>
        <v>-5</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-5</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2</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e" cm="1" vm="18">
        <f t="array" aca="1" ref="AB38" ca="1">Ver_flag_local</f>
        <v>#VALUE!</v>
      </c>
      <c r="AC38" s="50">
        <v>4</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1</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11</v>
      </c>
      <c r="BK38" s="16">
        <f t="shared" ca="1" si="21"/>
        <v>1</v>
      </c>
      <c r="BL38" s="16">
        <f t="shared" ca="1" si="42"/>
        <v>10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Empate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e" cm="1" vm="21">
        <f t="array" aca="1" ref="AB39" ca="1">Ver_flag_local</f>
        <v>#VALUE!</v>
      </c>
      <c r="AC39" s="50">
        <v>2</v>
      </c>
      <c r="AD39" s="51">
        <v>2</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5</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5</v>
      </c>
      <c r="BK39" s="16">
        <f t="shared" ca="1" si="21"/>
        <v>5</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e" cm="1" vm="19">
        <f t="array" aca="1" ref="AB40" ca="1">Ver_flag_local</f>
        <v>#VALUE!</v>
      </c>
      <c r="AC40" s="50">
        <v>1</v>
      </c>
      <c r="AD40" s="51">
        <v>1</v>
      </c>
      <c r="AE40" s="595" t="e" cm="1" vm="20">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Curaçao</v>
      </c>
      <c r="AM40" s="38">
        <f t="shared" ca="1" si="127"/>
        <v>2</v>
      </c>
      <c r="AN40" s="39">
        <f t="shared" ca="1" si="127"/>
        <v>3</v>
      </c>
      <c r="AO40" s="39">
        <f t="shared" ca="1" si="127"/>
        <v>0</v>
      </c>
      <c r="AP40" s="39">
        <f t="shared" ca="1" si="127"/>
        <v>2</v>
      </c>
      <c r="AQ40" s="39">
        <f t="shared" ca="1" si="127"/>
        <v>1</v>
      </c>
      <c r="AR40" s="39">
        <f t="shared" ca="1" si="127"/>
        <v>3</v>
      </c>
      <c r="AS40" s="39">
        <f t="shared" ca="1" si="127"/>
        <v>6</v>
      </c>
      <c r="AT40" s="43">
        <f t="shared" ca="1" si="127"/>
        <v>-3</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e" cm="1" vm="21">
        <f t="array" aca="1" ref="AB41" ca="1">Ver_flag_local</f>
        <v>#VALUE!</v>
      </c>
      <c r="AC41" s="53">
        <v>0</v>
      </c>
      <c r="AD41" s="54">
        <v>2</v>
      </c>
      <c r="AE41" s="596" t="e" cm="1" vm="18">
        <f t="array" aca="1" ref="AE41" ca="1">Ver_flag_visit</f>
        <v>#VALUE!</v>
      </c>
      <c r="AF41" s="33" t="str">
        <f ca="1">A37</f>
        <v>Germany</v>
      </c>
      <c r="AG41" s="323">
        <f t="shared" si="124"/>
        <v>1</v>
      </c>
      <c r="AH41" s="195">
        <v>56</v>
      </c>
      <c r="AI41" s="181" t="str">
        <f t="shared" si="128"/>
        <v>4E</v>
      </c>
      <c r="AJ41" s="44">
        <v>4</v>
      </c>
      <c r="AK41" s="604" t="e" cm="1" vm="20">
        <f t="array" aca="1" ref="AK41" ca="1">Ver_flag_visit</f>
        <v>#VALUE!</v>
      </c>
      <c r="AL41" s="45" t="str">
        <f ca="1">IFERROR(INDEX($BD$6:$BD$53,MATCH(AI41,$BN$6:$BN$53,0)),"")</f>
        <v>Ivory Coast</v>
      </c>
      <c r="AM41" s="46">
        <f t="shared" ca="1" si="127"/>
        <v>1</v>
      </c>
      <c r="AN41" s="47">
        <f t="shared" ca="1" si="127"/>
        <v>3</v>
      </c>
      <c r="AO41" s="47">
        <f t="shared" ca="1" si="127"/>
        <v>0</v>
      </c>
      <c r="AP41" s="47">
        <f t="shared" ca="1" si="127"/>
        <v>1</v>
      </c>
      <c r="AQ41" s="47">
        <f t="shared" ca="1" si="127"/>
        <v>2</v>
      </c>
      <c r="AR41" s="47">
        <f t="shared" ca="1" si="127"/>
        <v>3</v>
      </c>
      <c r="AS41" s="47">
        <f t="shared" ca="1" si="127"/>
        <v>7</v>
      </c>
      <c r="AT41" s="48">
        <f t="shared" ca="1" si="127"/>
        <v>-4</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3</v>
      </c>
      <c r="BK41" s="16">
        <f t="shared" ca="1" si="21"/>
        <v>6</v>
      </c>
      <c r="BL41" s="16">
        <f t="shared" ca="1" si="42"/>
        <v>-3</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3</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4</v>
      </c>
      <c r="BK43" s="16">
        <f t="shared" ca="1" si="21"/>
        <v>4</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0</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46" t="s">
        <v>4</v>
      </c>
      <c r="X44" s="24">
        <f ca="1">Horarios!C44</f>
        <v>46187.916666666664</v>
      </c>
      <c r="Y44" s="25">
        <f ca="1">Horarios!C44</f>
        <v>46187.916666666664</v>
      </c>
      <c r="Z44" s="26" t="str">
        <f>$Z$4</f>
        <v>R1</v>
      </c>
      <c r="AA44" s="27" t="str">
        <f ca="1">A45</f>
        <v>Netherlands</v>
      </c>
      <c r="AB44" s="49" t="e" cm="1" vm="22">
        <f t="array" aca="1" ref="AB44" ca="1">Ver_flag_local</f>
        <v>#VALUE!</v>
      </c>
      <c r="AC44" s="50">
        <v>3</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46"/>
      <c r="X45" s="24">
        <f ca="1">Horarios!C45</f>
        <v>46188.166666666664</v>
      </c>
      <c r="Y45" s="25">
        <f ca="1">Horarios!C45</f>
        <v>46188.166666666664</v>
      </c>
      <c r="Z45" s="26" t="str">
        <f>$Z$4</f>
        <v>R1</v>
      </c>
      <c r="AA45" s="27" t="str">
        <f ca="1">A47</f>
        <v>Sweden</v>
      </c>
      <c r="AB45" s="49" t="e" cm="1" vm="24">
        <f t="array" aca="1" ref="AB45" ca="1">Ver_flag_local</f>
        <v>#VALUE!</v>
      </c>
      <c r="AC45" s="50">
        <v>3</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8</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46"/>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10</v>
      </c>
      <c r="AS46" s="36">
        <f t="shared" ca="1" si="147"/>
        <v>1</v>
      </c>
      <c r="AT46" s="41">
        <f t="shared" ca="1" si="147"/>
        <v>9</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1</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46"/>
      <c r="X47" s="24">
        <f ca="1">Horarios!C47</f>
        <v>46194.25</v>
      </c>
      <c r="Y47" s="25">
        <f ca="1">Horarios!C47</f>
        <v>46194.25</v>
      </c>
      <c r="Z47" s="26" t="str">
        <f>$Z$6</f>
        <v>R2</v>
      </c>
      <c r="AA47" s="27" t="str">
        <f ca="1">A48</f>
        <v>Tunisia</v>
      </c>
      <c r="AB47" s="49" t="e" cm="1" vm="25">
        <f t="array" aca="1" ref="AB47" ca="1">Ver_flag_local</f>
        <v>#VALUE!</v>
      </c>
      <c r="AC47" s="50">
        <v>0</v>
      </c>
      <c r="AD47" s="51">
        <v>4</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7</v>
      </c>
      <c r="AS47" s="39">
        <f t="shared" ca="1" si="147"/>
        <v>5</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1</v>
      </c>
      <c r="BK47" s="16">
        <f t="shared" ca="1" si="21"/>
        <v>6</v>
      </c>
      <c r="BL47" s="16">
        <f t="shared" ca="1" si="42"/>
        <v>-5</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46"/>
      <c r="X48" s="24">
        <f ca="1">Horarios!C48</f>
        <v>46199.041666666664</v>
      </c>
      <c r="Y48" s="25">
        <f ca="1">Horarios!C48</f>
        <v>46199.041666666664</v>
      </c>
      <c r="Z48" s="26" t="str">
        <f>$Z$8</f>
        <v>R3</v>
      </c>
      <c r="AA48" s="27" t="str">
        <f ca="1">A46</f>
        <v>Japan</v>
      </c>
      <c r="AB48" s="49" t="e" cm="1" vm="23">
        <f t="array" aca="1" ref="AB48" ca="1">Ver_flag_local</f>
        <v>#VALUE!</v>
      </c>
      <c r="AC48" s="50">
        <v>2</v>
      </c>
      <c r="AD48" s="51">
        <v>2</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5</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7</v>
      </c>
      <c r="BL48" s="16">
        <f t="shared" ca="1" si="42"/>
        <v>-7</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5">
        <f t="array" aca="1" ref="AB49" ca="1">Ver_flag_local</f>
        <v>#VALUE!</v>
      </c>
      <c r="AC49" s="53">
        <v>0</v>
      </c>
      <c r="AD49" s="54">
        <v>5</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12</v>
      </c>
      <c r="AT49" s="48">
        <f t="shared" ca="1" si="147"/>
        <v>-12</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6</v>
      </c>
      <c r="BK49" s="16">
        <f t="shared" ca="1" si="21"/>
        <v>2</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6</v>
      </c>
      <c r="BF50" s="16">
        <f t="shared" ca="1" si="41"/>
        <v>3</v>
      </c>
      <c r="BG50" s="16">
        <f t="shared" ca="1" si="17"/>
        <v>2</v>
      </c>
      <c r="BH50" s="16">
        <f t="shared" ca="1" si="18"/>
        <v>0</v>
      </c>
      <c r="BI50" s="16">
        <f t="shared" ca="1" si="19"/>
        <v>1</v>
      </c>
      <c r="BJ50" s="16">
        <f t="shared" ca="1" si="20"/>
        <v>5</v>
      </c>
      <c r="BK50" s="16">
        <f t="shared" ca="1" si="21"/>
        <v>4</v>
      </c>
      <c r="BL50" s="16">
        <f t="shared" ca="1" si="42"/>
        <v>1</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6</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Croatia</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9</v>
      </c>
      <c r="BF51" s="16">
        <f t="shared" ca="1" si="41"/>
        <v>3</v>
      </c>
      <c r="BG51" s="16">
        <f t="shared" ca="1" si="17"/>
        <v>3</v>
      </c>
      <c r="BH51" s="16">
        <f t="shared" ca="1" si="18"/>
        <v>0</v>
      </c>
      <c r="BI51" s="16">
        <f t="shared" ca="1" si="19"/>
        <v>0</v>
      </c>
      <c r="BJ51" s="16">
        <f t="shared" ca="1" si="20"/>
        <v>8</v>
      </c>
      <c r="BK51" s="16">
        <f t="shared" ca="1" si="21"/>
        <v>2</v>
      </c>
      <c r="BL51" s="16">
        <f t="shared" ca="1" si="42"/>
        <v>6</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9</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England</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3</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8">
        <f t="array" aca="1" ref="AB53" ca="1">Ver_flag_local</f>
        <v>#VALUE!</v>
      </c>
      <c r="AC53" s="50">
        <v>1</v>
      </c>
      <c r="AD53" s="51">
        <v>2</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7</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5</v>
      </c>
      <c r="AS54" s="36">
        <f t="shared" ca="1" si="165"/>
        <v>2</v>
      </c>
      <c r="AT54" s="41">
        <f t="shared" ca="1" si="165"/>
        <v>3</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4</v>
      </c>
      <c r="AS55" s="39">
        <f t="shared" ca="1" si="165"/>
        <v>2</v>
      </c>
      <c r="AT55" s="43">
        <f t="shared" ca="1" si="165"/>
        <v>2</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e" cm="1" vm="27">
        <f t="array" aca="1" ref="AB56" ca="1">Ver_flag_local</f>
        <v>#VALUE!</v>
      </c>
      <c r="AC56" s="50">
        <v>2</v>
      </c>
      <c r="AD56" s="51">
        <v>0</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4</v>
      </c>
      <c r="AN56" s="39">
        <f t="shared" ca="1" si="165"/>
        <v>3</v>
      </c>
      <c r="AO56" s="39">
        <f t="shared" ca="1" si="165"/>
        <v>1</v>
      </c>
      <c r="AP56" s="39">
        <f t="shared" ca="1" si="165"/>
        <v>1</v>
      </c>
      <c r="AQ56" s="39">
        <f t="shared" ca="1" si="165"/>
        <v>1</v>
      </c>
      <c r="AR56" s="39">
        <f t="shared" ca="1" si="165"/>
        <v>3</v>
      </c>
      <c r="AS56" s="39">
        <f t="shared" ca="1" si="165"/>
        <v>3</v>
      </c>
      <c r="AT56" s="43">
        <f t="shared" ca="1" si="165"/>
        <v>0</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Empate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1</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1</v>
      </c>
      <c r="AS57" s="47">
        <f t="shared" ca="1" si="165"/>
        <v>6</v>
      </c>
      <c r="AT57" s="48">
        <f t="shared" ca="1" si="165"/>
        <v>-5</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6</v>
      </c>
      <c r="BL58" s="16">
        <f ca="1">+BJ58-BK58</f>
        <v>-2</v>
      </c>
      <c r="BM58" s="16">
        <f ca="1">CB58</f>
        <v>7</v>
      </c>
      <c r="BN58" s="16">
        <f ca="1">CF58</f>
        <v>7</v>
      </c>
      <c r="BO58" s="16" t="str">
        <f t="shared" ref="BO58:BO69" si="174">"4"&amp;BC58</f>
        <v>4A</v>
      </c>
      <c r="BP58" s="16"/>
      <c r="BQ58" s="16"/>
      <c r="BR58" s="16">
        <f t="shared" ref="BR58:BR69" ca="1" si="175">+BE58</f>
        <v>3</v>
      </c>
      <c r="BS58" s="16">
        <f ca="1">COUNTIFS(BR$58:BR$69,"&gt;"&amp;BR58)+1</f>
        <v>6</v>
      </c>
      <c r="BT58" s="16" t="str">
        <f ca="1">IF(COUNTIF(BS$58:BS$69,BS58)=1,"-","Pos. "&amp;BS58&amp;" ("&amp;COUNTIF(BS$58:BS$69,BS58)&amp;")")</f>
        <v>Pos. 6 (5)</v>
      </c>
      <c r="BU58" s="16">
        <f t="shared" ref="BU58:BU69" ca="1" si="176">IF(BT58="-","-",BL58)</f>
        <v>-2</v>
      </c>
      <c r="BV58" s="16">
        <f t="shared" ref="BV58:BV69" ca="1" si="177">BS58+COUNTIFS(BT$58:BT$69,BT58,BU$58:BU$69,"&gt;"&amp;BU58)</f>
        <v>7</v>
      </c>
      <c r="BW58" s="16" t="str">
        <f t="shared" ref="BW58:BW69" ca="1" si="178">IF(COUNTIF(BV$58:BV$69,BV58)=1,"-","Pos. "&amp;BV58&amp;" ("&amp;COUNTIF(BV$58:BV$69,BV58)&amp;")")</f>
        <v>Pos. 7 (2)</v>
      </c>
      <c r="BX58" s="16">
        <f t="shared" ref="BX58:BX69" ca="1" si="179">IF(BW58="-","-",BJ58)</f>
        <v>4</v>
      </c>
      <c r="BY58" s="16">
        <f t="shared" ref="BY58:BY69" ca="1" si="180">BV58+COUNTIFS(BW$58:BW$69,BW58,BX$58:BX$69,"&gt;"&amp;BX58)</f>
        <v>7</v>
      </c>
      <c r="BZ58" s="16" t="str">
        <f t="shared" ref="BZ58:BZ69" ca="1" si="181">IF(COUNTIF(BY$58:BY$69,BY58)=1,"-","Pos. "&amp;BY58&amp;" ("&amp;COUNTIF(BY$58:BY$69,BY58)&amp;")")</f>
        <v>-</v>
      </c>
      <c r="CA58" s="16" t="str">
        <f t="shared" ref="CA58:CA69" ca="1" si="182">IF(BZ58="-","-",COUNTIF($BD$58:$BD$69,"&gt;"&amp;BD58))</f>
        <v>-</v>
      </c>
      <c r="CB58" s="16">
        <f ca="1">BY58+COUNTIFS(BZ$58:BZ$69,BZ58,CA$58:CA$69,"&gt;"&amp;CA58)</f>
        <v>7</v>
      </c>
      <c r="CC58" s="16"/>
      <c r="CD58" s="16">
        <f t="shared" ref="CD58:CD69" ca="1" si="183">IF(OR(INDEX($AW$102:$AW$113,MATCH($BD58,$AV$102:$AV$113,0))="",BZ58="-"),CB58,INDEX($AW$102:$AW$113,MATCH($BD58,$AV$102:$AV$113,0))+CB58/1000)</f>
        <v>7</v>
      </c>
      <c r="CE58" s="16" t="str">
        <f ca="1">IF(BZ58="-","-",COUNTIF(CD$58:CD$69,"&lt;"&amp;CD58))</f>
        <v>-</v>
      </c>
      <c r="CF58" s="16">
        <f ca="1">BY58+COUNTIFS(BZ$58:BZ$69,BZ58,CE$58:CE$69,"&lt;"&amp;CE58)</f>
        <v>7</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Sweden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Switzerland</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3</v>
      </c>
      <c r="BL59" s="16">
        <f t="shared" ref="BL59:BL69" ca="1" si="190">+BJ59-BK59</f>
        <v>1</v>
      </c>
      <c r="BM59" s="16">
        <f t="shared" ref="BM59:BM69" ca="1" si="191">CB59</f>
        <v>2</v>
      </c>
      <c r="BN59" s="16">
        <f t="shared" ref="BN59:BN69" ca="1" si="192">CF59</f>
        <v>2</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(5)</v>
      </c>
      <c r="BU59" s="16">
        <f t="shared" ca="1" si="176"/>
        <v>1</v>
      </c>
      <c r="BV59" s="16">
        <f t="shared" ca="1" si="177"/>
        <v>1</v>
      </c>
      <c r="BW59" s="16" t="str">
        <f t="shared" ca="1" si="178"/>
        <v>Pos. 1 (2)</v>
      </c>
      <c r="BX59" s="16">
        <f t="shared" ca="1" si="179"/>
        <v>4</v>
      </c>
      <c r="BY59" s="16">
        <f t="shared" ca="1" si="180"/>
        <v>2</v>
      </c>
      <c r="BZ59" s="16" t="str">
        <f t="shared" ca="1" si="181"/>
        <v>-</v>
      </c>
      <c r="CA59" s="16" t="str">
        <f t="shared" ca="1" si="182"/>
        <v>-</v>
      </c>
      <c r="CB59" s="16">
        <f t="shared" ref="CB59:CB68" ca="1" si="195">BY59+COUNTIFS(BZ$58:BZ$69,BZ59,CA$58:CA$69,"&gt;"&amp;CA59)</f>
        <v>2</v>
      </c>
      <c r="CC59" s="16"/>
      <c r="CD59" s="16">
        <f t="shared" ca="1" si="183"/>
        <v>2</v>
      </c>
      <c r="CE59" s="16" t="str">
        <f t="shared" ref="CE59:CE69" ca="1" si="196">IF(BZ59="-","-",COUNTIF(CD$58:CD$69,"&lt;"&amp;CD59))</f>
        <v>-</v>
      </c>
      <c r="CF59" s="16">
        <f t="shared" ref="CF59:CF69" ca="1" si="197">BY59+COUNTIFS(BZ$58:BZ$69,BZ59,CE$58:CE$69,"&lt;"&amp;CE59)</f>
        <v>2</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Switzerland</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8" t="s">
        <v>447</v>
      </c>
      <c r="X60" s="24">
        <f ca="1">Horarios!C60</f>
        <v>46188.75</v>
      </c>
      <c r="Y60" s="25">
        <f ca="1">Horarios!C60</f>
        <v>46188.75</v>
      </c>
      <c r="Z60" s="26" t="str">
        <f>$Z$4</f>
        <v>R1</v>
      </c>
      <c r="AA60" s="27" t="str">
        <f ca="1">A61</f>
        <v>Spain</v>
      </c>
      <c r="AB60" s="49" t="e" cm="1" vm="30">
        <f t="array" aca="1" ref="AB60" ca="1">Ver_flag_local</f>
        <v>#VALUE!</v>
      </c>
      <c r="AC60" s="50">
        <v>5</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8</v>
      </c>
      <c r="BN60" s="16">
        <f t="shared" ca="1" si="192"/>
        <v>8</v>
      </c>
      <c r="BO60" s="16" t="str">
        <f t="shared" si="174"/>
        <v>4C</v>
      </c>
      <c r="BP60" s="16"/>
      <c r="BQ60" s="16"/>
      <c r="BR60" s="16">
        <f t="shared" ca="1" si="175"/>
        <v>3</v>
      </c>
      <c r="BS60" s="16">
        <f t="shared" ca="1" si="193"/>
        <v>6</v>
      </c>
      <c r="BT60" s="16" t="str">
        <f t="shared" ca="1" si="194"/>
        <v>Pos. 6 (5)</v>
      </c>
      <c r="BU60" s="16">
        <f t="shared" ca="1" si="176"/>
        <v>-2</v>
      </c>
      <c r="BV60" s="16">
        <f t="shared" ca="1" si="177"/>
        <v>7</v>
      </c>
      <c r="BW60" s="16" t="str">
        <f t="shared" ca="1" si="178"/>
        <v>Pos. 7 (2)</v>
      </c>
      <c r="BX60" s="16">
        <f t="shared" ca="1" si="179"/>
        <v>3</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3</v>
      </c>
      <c r="DK60" s="16"/>
      <c r="DL60" s="16">
        <f t="shared" ca="1" si="185"/>
        <v>2</v>
      </c>
      <c r="DM60" s="16" t="str">
        <f t="shared" ca="1" si="186"/>
        <v>3.2</v>
      </c>
      <c r="DN60" s="16" t="e" cm="1" vm="5">
        <f t="array" aca="1" ref="DN60" ca="1">OFFSET(Horarios!$P$3,DJ60-1,0,DL60,1)</f>
        <v>#VALUE!</v>
      </c>
      <c r="DO60" s="16"/>
      <c r="DP60" s="16">
        <v>3</v>
      </c>
      <c r="DQ60" s="16" t="str">
        <f t="shared" ca="1" si="198"/>
        <v>Algeria</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8"/>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4</v>
      </c>
      <c r="BF61" s="16">
        <f t="shared" ca="1" si="189"/>
        <v>3</v>
      </c>
      <c r="BG61" s="16">
        <f t="shared" ca="1" si="169"/>
        <v>1</v>
      </c>
      <c r="BH61" s="16">
        <f t="shared" ca="1" si="170"/>
        <v>1</v>
      </c>
      <c r="BI61" s="16">
        <f t="shared" ca="1" si="171"/>
        <v>1</v>
      </c>
      <c r="BJ61" s="16">
        <f t="shared" ca="1" si="172"/>
        <v>4</v>
      </c>
      <c r="BK61" s="16">
        <f t="shared" ca="1" si="173"/>
        <v>4</v>
      </c>
      <c r="BL61" s="16">
        <f t="shared" ca="1" si="190"/>
        <v>0</v>
      </c>
      <c r="BM61" s="16">
        <f t="shared" ca="1" si="191"/>
        <v>4</v>
      </c>
      <c r="BN61" s="16">
        <f t="shared" ca="1" si="192"/>
        <v>4</v>
      </c>
      <c r="BO61" s="16" t="str">
        <f t="shared" si="174"/>
        <v>4D</v>
      </c>
      <c r="BP61" s="16"/>
      <c r="BQ61" s="16"/>
      <c r="BR61" s="16">
        <f t="shared" ca="1" si="175"/>
        <v>4</v>
      </c>
      <c r="BS61" s="16">
        <f t="shared" ca="1" si="193"/>
        <v>1</v>
      </c>
      <c r="BT61" s="16" t="str">
        <f t="shared" ca="1" si="194"/>
        <v>Pos. 1 (5)</v>
      </c>
      <c r="BU61" s="16">
        <f t="shared" ca="1" si="176"/>
        <v>0</v>
      </c>
      <c r="BV61" s="16">
        <f t="shared" ca="1" si="177"/>
        <v>3</v>
      </c>
      <c r="BW61" s="16" t="str">
        <f t="shared" ca="1" si="178"/>
        <v>Pos. 3 (3)</v>
      </c>
      <c r="BX61" s="16">
        <f t="shared" ca="1" si="179"/>
        <v>4</v>
      </c>
      <c r="BY61" s="16">
        <f t="shared" ca="1" si="180"/>
        <v>3</v>
      </c>
      <c r="BZ61" s="16" t="str">
        <f t="shared" ca="1" si="181"/>
        <v>Pos. 3 (2)</v>
      </c>
      <c r="CA61" s="16">
        <f t="shared" ca="1" si="182"/>
        <v>10</v>
      </c>
      <c r="CB61" s="16">
        <f t="shared" ca="1" si="195"/>
        <v>4</v>
      </c>
      <c r="CC61" s="16"/>
      <c r="CD61" s="16">
        <f t="shared" ca="1" si="183"/>
        <v>4</v>
      </c>
      <c r="CE61" s="16">
        <f t="shared" ca="1" si="196"/>
        <v>3</v>
      </c>
      <c r="CF61" s="16">
        <f t="shared" ca="1" si="197"/>
        <v>4</v>
      </c>
      <c r="DJ61" s="16">
        <f t="shared" ca="1" si="184"/>
        <v>3</v>
      </c>
      <c r="DK61" s="16"/>
      <c r="DL61" s="16">
        <f t="shared" ca="1" si="185"/>
        <v>2</v>
      </c>
      <c r="DM61" s="16" t="str">
        <f t="shared" ca="1" si="186"/>
        <v>3.2</v>
      </c>
      <c r="DN61" s="16" t="e" cm="1" vm="5">
        <f t="array" aca="1" ref="DN61" ca="1">OFFSET(Horarios!$P$3,DJ61-1,0,DL61,1)</f>
        <v>#VALUE!</v>
      </c>
      <c r="DO61" s="16"/>
      <c r="DP61" s="16">
        <v>4</v>
      </c>
      <c r="DQ61" s="16" t="str">
        <f t="shared" ca="1" si="198"/>
        <v>Australia</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8"/>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1</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2</v>
      </c>
      <c r="BF62" s="16">
        <f t="shared" ca="1" si="189"/>
        <v>3</v>
      </c>
      <c r="BG62" s="16">
        <f t="shared" ca="1" si="169"/>
        <v>0</v>
      </c>
      <c r="BH62" s="16">
        <f t="shared" ca="1" si="170"/>
        <v>2</v>
      </c>
      <c r="BI62" s="16">
        <f t="shared" ca="1" si="171"/>
        <v>1</v>
      </c>
      <c r="BJ62" s="16">
        <f t="shared" ca="1" si="172"/>
        <v>3</v>
      </c>
      <c r="BK62" s="16">
        <f t="shared" ca="1" si="173"/>
        <v>6</v>
      </c>
      <c r="BL62" s="16">
        <f t="shared" ca="1" si="190"/>
        <v>-3</v>
      </c>
      <c r="BM62" s="16">
        <f t="shared" ca="1" si="191"/>
        <v>11</v>
      </c>
      <c r="BN62" s="16">
        <f t="shared" ca="1" si="192"/>
        <v>11</v>
      </c>
      <c r="BO62" s="16" t="str">
        <f t="shared" si="174"/>
        <v>4E</v>
      </c>
      <c r="BP62" s="16"/>
      <c r="BQ62" s="16"/>
      <c r="BR62" s="16">
        <f t="shared" ca="1" si="175"/>
        <v>2</v>
      </c>
      <c r="BS62" s="16">
        <f t="shared" ca="1" si="193"/>
        <v>11</v>
      </c>
      <c r="BT62" s="16" t="str">
        <f t="shared" ca="1" si="194"/>
        <v>-</v>
      </c>
      <c r="BU62" s="16" t="str">
        <f t="shared" ca="1" si="176"/>
        <v>-</v>
      </c>
      <c r="BV62" s="16">
        <f t="shared" ca="1" si="177"/>
        <v>11</v>
      </c>
      <c r="BW62" s="16" t="str">
        <f t="shared" ca="1" si="178"/>
        <v>-</v>
      </c>
      <c r="BX62" s="16" t="str">
        <f t="shared" ca="1" si="179"/>
        <v>-</v>
      </c>
      <c r="BY62" s="16">
        <f t="shared" ca="1" si="180"/>
        <v>11</v>
      </c>
      <c r="BZ62" s="16" t="str">
        <f t="shared" ca="1" si="181"/>
        <v>-</v>
      </c>
      <c r="CA62" s="16" t="str">
        <f t="shared" ca="1" si="182"/>
        <v>-</v>
      </c>
      <c r="CB62" s="16">
        <f t="shared" ca="1" si="195"/>
        <v>11</v>
      </c>
      <c r="CC62" s="16"/>
      <c r="CD62" s="16">
        <f t="shared" ca="1" si="183"/>
        <v>11</v>
      </c>
      <c r="CE62" s="16" t="str">
        <f t="shared" ca="1" si="196"/>
        <v>-</v>
      </c>
      <c r="CF62" s="16">
        <f t="shared" ca="1" si="197"/>
        <v>11</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New Zealand</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8"/>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2</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5</v>
      </c>
      <c r="BK63" s="16">
        <f t="shared" ca="1" si="173"/>
        <v>4</v>
      </c>
      <c r="BL63" s="16">
        <f t="shared" ca="1" si="190"/>
        <v>1</v>
      </c>
      <c r="BM63" s="16">
        <f t="shared" ca="1" si="191"/>
        <v>1</v>
      </c>
      <c r="BN63" s="16">
        <f t="shared" ca="1" si="192"/>
        <v>1</v>
      </c>
      <c r="BO63" s="16" t="str">
        <f t="shared" si="174"/>
        <v>4F</v>
      </c>
      <c r="BP63" s="16"/>
      <c r="BQ63" s="16"/>
      <c r="BR63" s="16">
        <f t="shared" ca="1" si="175"/>
        <v>4</v>
      </c>
      <c r="BS63" s="16">
        <f t="shared" ca="1" si="193"/>
        <v>1</v>
      </c>
      <c r="BT63" s="16" t="str">
        <f t="shared" ca="1" si="194"/>
        <v>Pos. 1 (5)</v>
      </c>
      <c r="BU63" s="16">
        <f t="shared" ca="1" si="176"/>
        <v>1</v>
      </c>
      <c r="BV63" s="16">
        <f t="shared" ca="1" si="177"/>
        <v>1</v>
      </c>
      <c r="BW63" s="16" t="str">
        <f t="shared" ca="1" si="178"/>
        <v>Pos. 1 (2)</v>
      </c>
      <c r="BX63" s="16">
        <f t="shared" ca="1" si="179"/>
        <v>5</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Ghana</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8"/>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6</v>
      </c>
      <c r="AT64" s="43">
        <f t="shared" ca="1" si="215"/>
        <v>-5</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4</v>
      </c>
      <c r="BF64" s="16">
        <f t="shared" ca="1" si="189"/>
        <v>3</v>
      </c>
      <c r="BG64" s="16">
        <f t="shared" ca="1" si="169"/>
        <v>1</v>
      </c>
      <c r="BH64" s="16">
        <f t="shared" ca="1" si="170"/>
        <v>1</v>
      </c>
      <c r="BI64" s="16">
        <f t="shared" ca="1" si="171"/>
        <v>1</v>
      </c>
      <c r="BJ64" s="16">
        <f t="shared" ca="1" si="172"/>
        <v>3</v>
      </c>
      <c r="BK64" s="16">
        <f t="shared" ca="1" si="173"/>
        <v>3</v>
      </c>
      <c r="BL64" s="16">
        <f t="shared" ca="1" si="190"/>
        <v>0</v>
      </c>
      <c r="BM64" s="16">
        <f t="shared" ca="1" si="191"/>
        <v>5</v>
      </c>
      <c r="BN64" s="16">
        <f t="shared" ca="1" si="192"/>
        <v>5</v>
      </c>
      <c r="BO64" s="16" t="str">
        <f t="shared" si="174"/>
        <v>4G</v>
      </c>
      <c r="BP64" s="16"/>
      <c r="BQ64" s="16"/>
      <c r="BR64" s="16">
        <f t="shared" ca="1" si="175"/>
        <v>4</v>
      </c>
      <c r="BS64" s="16">
        <f t="shared" ca="1" si="193"/>
        <v>1</v>
      </c>
      <c r="BT64" s="16" t="str">
        <f t="shared" ca="1" si="194"/>
        <v>Pos. 1 (5)</v>
      </c>
      <c r="BU64" s="16">
        <f t="shared" ca="1" si="176"/>
        <v>0</v>
      </c>
      <c r="BV64" s="16">
        <f t="shared" ca="1" si="177"/>
        <v>3</v>
      </c>
      <c r="BW64" s="16" t="str">
        <f t="shared" ca="1" si="178"/>
        <v>Pos. 3 (3)</v>
      </c>
      <c r="BX64" s="16">
        <f t="shared" ca="1" si="179"/>
        <v>3</v>
      </c>
      <c r="BY64" s="16">
        <f t="shared" ca="1" si="180"/>
        <v>5</v>
      </c>
      <c r="BZ64" s="16" t="str">
        <f t="shared" ca="1" si="181"/>
        <v>-</v>
      </c>
      <c r="CA64" s="16" t="str">
        <f t="shared" ca="1" si="182"/>
        <v>-</v>
      </c>
      <c r="CB64" s="16">
        <f t="shared" ca="1" si="195"/>
        <v>5</v>
      </c>
      <c r="CC64" s="16"/>
      <c r="CD64" s="16">
        <f t="shared" ca="1" si="183"/>
        <v>5</v>
      </c>
      <c r="CE64" s="16" t="str">
        <f t="shared" ca="1" si="196"/>
        <v>-</v>
      </c>
      <c r="CF64" s="16">
        <f t="shared" ca="1" si="197"/>
        <v>5</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South Korea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8</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6</v>
      </c>
      <c r="BL65" s="16">
        <f t="shared" ca="1" si="190"/>
        <v>-5</v>
      </c>
      <c r="BM65" s="16">
        <f t="shared" ca="1" si="191"/>
        <v>12</v>
      </c>
      <c r="BN65" s="16">
        <f t="shared" ca="1" si="192"/>
        <v>12</v>
      </c>
      <c r="BO65" s="16" t="str">
        <f t="shared" si="174"/>
        <v>4H</v>
      </c>
      <c r="BP65" s="16"/>
      <c r="BQ65" s="16"/>
      <c r="BR65" s="16">
        <f t="shared" ca="1" si="175"/>
        <v>1</v>
      </c>
      <c r="BS65" s="16">
        <f t="shared" ca="1" si="193"/>
        <v>12</v>
      </c>
      <c r="BT65" s="16" t="str">
        <f t="shared" ca="1" si="194"/>
        <v>-</v>
      </c>
      <c r="BU65" s="16" t="str">
        <f t="shared" ca="1" si="176"/>
        <v>-</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Scotland</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3</v>
      </c>
      <c r="BF66" s="16">
        <f t="shared" ca="1" si="189"/>
        <v>3</v>
      </c>
      <c r="BG66" s="16">
        <f t="shared" ca="1" si="169"/>
        <v>1</v>
      </c>
      <c r="BH66" s="16">
        <f t="shared" ca="1" si="170"/>
        <v>0</v>
      </c>
      <c r="BI66" s="16">
        <f t="shared" ca="1" si="171"/>
        <v>2</v>
      </c>
      <c r="BJ66" s="16">
        <f t="shared" ca="1" si="172"/>
        <v>3</v>
      </c>
      <c r="BK66" s="16">
        <f t="shared" ca="1" si="173"/>
        <v>6</v>
      </c>
      <c r="BL66" s="16">
        <f t="shared" ca="1" si="190"/>
        <v>-3</v>
      </c>
      <c r="BM66" s="16">
        <f t="shared" ca="1" si="191"/>
        <v>9</v>
      </c>
      <c r="BN66" s="16">
        <f t="shared" ca="1" si="192"/>
        <v>9</v>
      </c>
      <c r="BO66" s="16" t="str">
        <f t="shared" si="174"/>
        <v>4I</v>
      </c>
      <c r="BP66" s="16"/>
      <c r="BQ66" s="16"/>
      <c r="BR66" s="16">
        <f t="shared" ca="1" si="175"/>
        <v>3</v>
      </c>
      <c r="BS66" s="16">
        <f t="shared" ca="1" si="193"/>
        <v>6</v>
      </c>
      <c r="BT66" s="16" t="str">
        <f t="shared" ca="1" si="194"/>
        <v>Pos. 6 (5)</v>
      </c>
      <c r="BU66" s="16">
        <f t="shared" ca="1" si="176"/>
        <v>-3</v>
      </c>
      <c r="BV66" s="16">
        <f t="shared" ca="1" si="177"/>
        <v>9</v>
      </c>
      <c r="BW66" s="16" t="str">
        <f t="shared" ca="1" si="178"/>
        <v>-</v>
      </c>
      <c r="BX66" s="16" t="str">
        <f t="shared" ca="1" si="179"/>
        <v>-</v>
      </c>
      <c r="BY66" s="16">
        <f t="shared" ca="1" si="180"/>
        <v>9</v>
      </c>
      <c r="BZ66" s="16" t="str">
        <f t="shared" ca="1" si="181"/>
        <v>-</v>
      </c>
      <c r="CA66" s="16" t="str">
        <f t="shared" ca="1" si="182"/>
        <v>-</v>
      </c>
      <c r="CB66" s="16">
        <f t="shared" ca="1" si="195"/>
        <v>9</v>
      </c>
      <c r="CC66" s="16"/>
      <c r="CD66" s="16">
        <f t="shared" ca="1" si="183"/>
        <v>9</v>
      </c>
      <c r="CE66" s="16" t="str">
        <f t="shared" ca="1" si="196"/>
        <v>-</v>
      </c>
      <c r="CF66" s="16">
        <f t="shared" ca="1" si="197"/>
        <v>9</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Norway</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4</v>
      </c>
      <c r="BK67" s="16">
        <f t="shared" ca="1" si="173"/>
        <v>4</v>
      </c>
      <c r="BL67" s="16">
        <f t="shared" ca="1" si="190"/>
        <v>0</v>
      </c>
      <c r="BM67" s="16">
        <f t="shared" ca="1" si="191"/>
        <v>3</v>
      </c>
      <c r="BN67" s="16">
        <f t="shared" ca="1" si="192"/>
        <v>3</v>
      </c>
      <c r="BO67" s="16" t="str">
        <f t="shared" si="174"/>
        <v>4J</v>
      </c>
      <c r="BP67" s="16"/>
      <c r="BQ67" s="16"/>
      <c r="BR67" s="16">
        <f t="shared" ca="1" si="175"/>
        <v>4</v>
      </c>
      <c r="BS67" s="16">
        <f t="shared" ca="1" si="193"/>
        <v>1</v>
      </c>
      <c r="BT67" s="16" t="str">
        <f t="shared" ca="1" si="194"/>
        <v>Pos. 1 (5)</v>
      </c>
      <c r="BU67" s="16">
        <f t="shared" ca="1" si="176"/>
        <v>0</v>
      </c>
      <c r="BV67" s="16">
        <f t="shared" ca="1" si="177"/>
        <v>3</v>
      </c>
      <c r="BW67" s="16" t="str">
        <f t="shared" ca="1" si="178"/>
        <v>Pos. 3 (3)</v>
      </c>
      <c r="BX67" s="16">
        <f t="shared" ca="1" si="179"/>
        <v>4</v>
      </c>
      <c r="BY67" s="16">
        <f t="shared" ca="1" si="180"/>
        <v>3</v>
      </c>
      <c r="BZ67" s="16" t="str">
        <f t="shared" ca="1" si="181"/>
        <v>Pos. 3 (2)</v>
      </c>
      <c r="CA67" s="16">
        <f t="shared" ca="1" si="182"/>
        <v>11</v>
      </c>
      <c r="CB67" s="16">
        <f t="shared" ca="1" si="195"/>
        <v>3</v>
      </c>
      <c r="CC67" s="16"/>
      <c r="CD67" s="16">
        <f t="shared" ca="1" si="183"/>
        <v>3</v>
      </c>
      <c r="CE67" s="16">
        <f t="shared" ca="1" si="196"/>
        <v>2</v>
      </c>
      <c r="CF67" s="16">
        <f t="shared" ca="1" si="197"/>
        <v>3</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DR Congo</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54" t="s">
        <v>448</v>
      </c>
      <c r="X68" s="24">
        <f ca="1">Horarios!C68</f>
        <v>46189.875</v>
      </c>
      <c r="Y68" s="25">
        <f ca="1">Horarios!C68</f>
        <v>46189.875</v>
      </c>
      <c r="Z68" s="26" t="str">
        <f>$Z$4</f>
        <v>R1</v>
      </c>
      <c r="AA68" s="27" t="str">
        <f ca="1">A69</f>
        <v>France</v>
      </c>
      <c r="AB68" s="49" t="e" cm="1" vm="34">
        <f t="array" aca="1" ref="AB68" ca="1">Ver_flag_local</f>
        <v>#VALUE!</v>
      </c>
      <c r="AC68" s="50">
        <v>4</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1</v>
      </c>
      <c r="BK68" s="16">
        <f t="shared" ca="1" si="173"/>
        <v>6</v>
      </c>
      <c r="BL68" s="16">
        <f t="shared" ca="1" si="190"/>
        <v>-5</v>
      </c>
      <c r="BM68" s="16">
        <f t="shared" ca="1" si="191"/>
        <v>10</v>
      </c>
      <c r="BN68" s="16">
        <f t="shared" ca="1" si="192"/>
        <v>10</v>
      </c>
      <c r="BO68" s="16" t="str">
        <f t="shared" si="174"/>
        <v>4K</v>
      </c>
      <c r="BP68" s="16"/>
      <c r="BQ68" s="16"/>
      <c r="BR68" s="16">
        <f t="shared" ca="1" si="175"/>
        <v>3</v>
      </c>
      <c r="BS68" s="16">
        <f t="shared" ca="1" si="193"/>
        <v>6</v>
      </c>
      <c r="BT68" s="16" t="str">
        <f t="shared" ca="1" si="194"/>
        <v>Pos. 6 (5)</v>
      </c>
      <c r="BU68" s="16">
        <f t="shared" ca="1" si="176"/>
        <v>-5</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Curaçao</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54"/>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3</v>
      </c>
      <c r="BL69" s="16">
        <f t="shared" ca="1" si="190"/>
        <v>-1</v>
      </c>
      <c r="BM69" s="16">
        <f t="shared" ca="1" si="191"/>
        <v>6</v>
      </c>
      <c r="BN69" s="16">
        <f t="shared" ca="1" si="192"/>
        <v>6</v>
      </c>
      <c r="BO69" s="16" t="str">
        <f t="shared" si="174"/>
        <v>4L</v>
      </c>
      <c r="BP69" s="16"/>
      <c r="BQ69" s="16"/>
      <c r="BR69" s="16">
        <f t="shared" ca="1" si="175"/>
        <v>3</v>
      </c>
      <c r="BS69" s="16">
        <f t="shared" ca="1" si="193"/>
        <v>6</v>
      </c>
      <c r="BT69" s="16" t="str">
        <f t="shared" ca="1" si="194"/>
        <v>Pos. 6 (5)</v>
      </c>
      <c r="BU69" s="16">
        <f t="shared" ca="1" si="176"/>
        <v>-1</v>
      </c>
      <c r="BV69" s="16">
        <f t="shared" ca="1" si="177"/>
        <v>6</v>
      </c>
      <c r="BW69" s="16" t="str">
        <f t="shared" ca="1" si="178"/>
        <v>-</v>
      </c>
      <c r="BX69" s="16" t="str">
        <f t="shared" ca="1" si="179"/>
        <v>-</v>
      </c>
      <c r="BY69" s="16">
        <f t="shared" ca="1" si="180"/>
        <v>6</v>
      </c>
      <c r="BZ69" s="16" t="str">
        <f t="shared" ca="1" si="181"/>
        <v>-</v>
      </c>
      <c r="CA69" s="16" t="str">
        <f t="shared" ca="1" si="182"/>
        <v>-</v>
      </c>
      <c r="CB69" s="16">
        <f ca="1">BY69+COUNTIFS(BZ$58:BZ$69,BZ69,CA$58:CA$69,"&gt;"&amp;CA69)</f>
        <v>6</v>
      </c>
      <c r="CC69" s="16"/>
      <c r="CD69" s="16">
        <f t="shared" ca="1" si="183"/>
        <v>6</v>
      </c>
      <c r="CE69" s="16" t="str">
        <f t="shared" ca="1" si="196"/>
        <v>-</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4">
        <f t="array" aca="1" ref="AB70" ca="1">Ver_flag_local</f>
        <v>#VALUE!</v>
      </c>
      <c r="AC70" s="50">
        <v>3</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11</v>
      </c>
      <c r="AS70" s="36">
        <f t="shared" ca="1" si="233"/>
        <v>1</v>
      </c>
      <c r="AT70" s="41">
        <f t="shared" ca="1" si="233"/>
        <v>10</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54"/>
      <c r="X71" s="24">
        <f ca="1">Horarios!C71</f>
        <v>46196.083333333336</v>
      </c>
      <c r="Y71" s="25">
        <f ca="1">Horarios!C71</f>
        <v>46196.083333333336</v>
      </c>
      <c r="Z71" s="26" t="str">
        <f>$Z$6</f>
        <v>R2</v>
      </c>
      <c r="AA71" s="27" t="str">
        <f ca="1">A72</f>
        <v>Norway</v>
      </c>
      <c r="AB71" s="49" t="e" cm="1" vm="37">
        <f t="array" aca="1" ref="AB71" ca="1">Ver_flag_local</f>
        <v>#VALUE!</v>
      </c>
      <c r="AC71" s="50">
        <v>1</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5</v>
      </c>
      <c r="AS71" s="39">
        <f t="shared" ca="1" si="233"/>
        <v>5</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e" cm="1" vm="37">
        <f t="array" aca="1" ref="AB72" ca="1">Ver_flag_local</f>
        <v>#VALUE!</v>
      </c>
      <c r="AC72" s="50">
        <v>0</v>
      </c>
      <c r="AD72" s="51">
        <v>4</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3</v>
      </c>
      <c r="AS72" s="39">
        <f t="shared" ca="1" si="233"/>
        <v>6</v>
      </c>
      <c r="AT72" s="43">
        <f t="shared" ca="1" si="233"/>
        <v>-3</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55"/>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0"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0"/>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0"/>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3</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0"/>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0"/>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4</v>
      </c>
      <c r="AS80" s="39">
        <f t="shared" ca="1" si="251"/>
        <v>4</v>
      </c>
      <c r="AT80" s="43">
        <f t="shared" ca="1" si="251"/>
        <v>0</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e" cm="1" vm="41">
        <f t="array" aca="1" ref="AB81" ca="1">Ver_flag_local</f>
        <v>#VALUE!</v>
      </c>
      <c r="AC81" s="53">
        <v>1</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8</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6" t="s">
        <v>449</v>
      </c>
      <c r="X84" s="24">
        <f ca="1">Horarios!C84</f>
        <v>46190.791666666664</v>
      </c>
      <c r="Y84" s="25">
        <f ca="1">Horarios!C84</f>
        <v>46190.791666666664</v>
      </c>
      <c r="Z84" s="26" t="str">
        <f>$Z$4</f>
        <v>R1</v>
      </c>
      <c r="AA84" s="27" t="str">
        <f ca="1">A85</f>
        <v>Portugal</v>
      </c>
      <c r="AB84" s="49" t="e" cm="1" vm="42">
        <f t="array" aca="1" ref="AB84" ca="1">Ver_flag_local</f>
        <v>#VALUE!</v>
      </c>
      <c r="AC84" s="50">
        <v>4</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56"/>
      <c r="X85" s="24">
        <f ca="1">Horarios!C85</f>
        <v>46191.166666666664</v>
      </c>
      <c r="Y85" s="25">
        <f ca="1">Horarios!C85</f>
        <v>46191.166666666664</v>
      </c>
      <c r="Z85" s="26" t="str">
        <f>$Z$4</f>
        <v>R1</v>
      </c>
      <c r="AA85" s="27" t="str">
        <f ca="1">A87</f>
        <v>Uzbekistan</v>
      </c>
      <c r="AB85" s="49" t="e" cm="1" vm="44">
        <f t="array" aca="1" ref="AB85" ca="1">Ver_flag_local</f>
        <v>#VALUE!</v>
      </c>
      <c r="AC85" s="50">
        <v>0</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56"/>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1</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56"/>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6</v>
      </c>
      <c r="AS87" s="39">
        <f t="shared" ca="1" si="269"/>
        <v>2</v>
      </c>
      <c r="AT87" s="43">
        <f t="shared" ca="1" si="269"/>
        <v>4</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6"/>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1</v>
      </c>
      <c r="AS88" s="39">
        <f t="shared" ca="1" si="269"/>
        <v>6</v>
      </c>
      <c r="AT88" s="43">
        <f t="shared" ca="1" si="269"/>
        <v>-5</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e" cm="1" vm="43">
        <f t="array" aca="1" ref="AB89" ca="1">Ver_flag_local</f>
        <v>#VALUE!</v>
      </c>
      <c r="AC89" s="53">
        <v>1</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7</v>
      </c>
      <c r="AT89" s="48">
        <f t="shared" ca="1" si="269"/>
        <v>-7</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Visitante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52"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3</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52"/>
      <c r="X94" s="24">
        <f ca="1">Horarios!C94</f>
        <v>46196.916666666664</v>
      </c>
      <c r="Y94" s="25">
        <f ca="1">Horarios!C94</f>
        <v>46196.916666666664</v>
      </c>
      <c r="Z94" s="26" t="str">
        <f>$Z$6</f>
        <v>R2</v>
      </c>
      <c r="AA94" s="27" t="str">
        <f ca="1">A93</f>
        <v>England</v>
      </c>
      <c r="AB94" s="49" t="e" cm="1" vm="46">
        <f t="array" aca="1" ref="AB94" ca="1">Ver_flag_local</f>
        <v>#VALUE!</v>
      </c>
      <c r="AC94" s="50">
        <v>1</v>
      </c>
      <c r="AD94" s="51">
        <v>0</v>
      </c>
      <c r="AE94" s="595" t="e" cm="1" vm="48">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Croatia</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2</v>
      </c>
      <c r="AT94" s="41">
        <f t="shared" ca="1" si="287"/>
        <v>6</v>
      </c>
      <c r="AU94" s="330">
        <f ca="1">INDEX($DL$6:$DL$53,MATCH(AI94,$DP$6:$DP$53,0))</f>
        <v>1</v>
      </c>
      <c r="AV94" s="182" t="str">
        <f ca="1">INDEX($BD$6:$BD$53,MATCH(AI94,$BM$6:$BM$53,0))</f>
        <v>Croatia</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52"/>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England</v>
      </c>
      <c r="AM95" s="38">
        <f t="shared" ca="1" si="287"/>
        <v>6</v>
      </c>
      <c r="AN95" s="39">
        <f t="shared" ca="1" si="287"/>
        <v>3</v>
      </c>
      <c r="AO95" s="39">
        <f t="shared" ca="1" si="287"/>
        <v>2</v>
      </c>
      <c r="AP95" s="39">
        <f t="shared" ca="1" si="287"/>
        <v>0</v>
      </c>
      <c r="AQ95" s="39">
        <f t="shared" ca="1" si="287"/>
        <v>1</v>
      </c>
      <c r="AR95" s="39">
        <f t="shared" ca="1" si="287"/>
        <v>5</v>
      </c>
      <c r="AS95" s="39">
        <f t="shared" ca="1" si="287"/>
        <v>4</v>
      </c>
      <c r="AT95" s="43">
        <f t="shared" ca="1" si="287"/>
        <v>1</v>
      </c>
      <c r="AU95" s="330">
        <f ca="1">INDEX($DL$6:$DL$53,MATCH(AI95,$DP$6:$DP$53,0))</f>
        <v>1</v>
      </c>
      <c r="AV95" s="182" t="str">
        <f ca="1">INDEX($BD$6:$BD$53,MATCH(AI95,$BM$6:$BM$53,0))</f>
        <v>England</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e" cm="1" vm="49">
        <f t="array" aca="1" ref="AB96" ca="1">Ver_flag_local</f>
        <v>#VALUE!</v>
      </c>
      <c r="AC96" s="50">
        <v>1</v>
      </c>
      <c r="AD96" s="51">
        <v>2</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3</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53"/>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7</v>
      </c>
      <c r="AT97" s="48">
        <f t="shared" ca="1" si="287"/>
        <v>-6</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ABCDFGJL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Japan</v>
      </c>
      <c r="AG102" s="327">
        <f t="shared" ca="1" si="294"/>
        <v>1</v>
      </c>
      <c r="AH102" s="195">
        <v>76</v>
      </c>
      <c r="AI102" s="182">
        <v>1</v>
      </c>
      <c r="AJ102" s="80">
        <v>1</v>
      </c>
      <c r="AK102" s="605" t="e" cm="1" vm="24">
        <f t="array" aca="1" ref="AK102" ca="1">Ver_flag_visit</f>
        <v>#VALUE!</v>
      </c>
      <c r="AL102" s="81" t="str">
        <f t="shared" ref="AL102:AL113" ca="1" si="297">+IF($H$113&gt;=48,INDEX($BD$58:$BD$69,MATCH(AI102,$BN$58:$BN$69,0)),BB58)</f>
        <v>Sweden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4</v>
      </c>
      <c r="AT102" s="84">
        <f t="shared" ca="1" si="298"/>
        <v>1</v>
      </c>
      <c r="AU102" s="330">
        <f t="shared" ref="AU102:AU113" ca="1" si="299">IF($H$113=144,INDEX($DL$58:$DL$69,MATCH(AI102,$DP$58:$DP$69,0)),"")</f>
        <v>1</v>
      </c>
      <c r="AV102" s="182" t="str">
        <f t="shared" ref="AV102:AV113" ca="1" si="300">INDEX($BD$58:$BD$69,MATCH(AI102,$BM$58:$BM$69,0))</f>
        <v>Sweden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Australia</v>
      </c>
      <c r="AG103" s="327">
        <f t="shared" ca="1" si="294"/>
        <v>1</v>
      </c>
      <c r="AH103" s="195">
        <v>74</v>
      </c>
      <c r="AI103" s="182">
        <v>2</v>
      </c>
      <c r="AJ103" s="42">
        <v>2</v>
      </c>
      <c r="AK103" s="602" t="e" cm="1" vm="9">
        <f t="array" aca="1" ref="AK103" ca="1">Ver_flag_visit</f>
        <v>#VALUE!</v>
      </c>
      <c r="AL103" s="85" t="str">
        <f t="shared" ca="1" si="297"/>
        <v>Switzerland</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1</v>
      </c>
      <c r="AV103" s="182" t="str">
        <f t="shared" ca="1" si="300"/>
        <v>Switzerland</v>
      </c>
      <c r="AW103" s="215"/>
      <c r="AX103" s="170"/>
      <c r="AY103" s="276"/>
      <c r="AZ103" s="279" t="str">
        <f t="shared" ref="AZ103:AZ110" ca="1" si="303">+IF(OR($H$113&gt;=48,$AJ$99=144),BF117&amp;" - "&amp;BG117,"")</f>
        <v>1A - 3C</v>
      </c>
      <c r="BA103" s="176"/>
      <c r="BF103" t="str">
        <f t="shared" ref="BF103:BF110" ca="1" si="304">IFERROR(INDEX($BC$6:$BC$53,MATCH(AL102,$BD$6:$BD$53,0)),"")</f>
        <v>F</v>
      </c>
      <c r="BG103">
        <f t="shared" ref="BG103:BG110" ca="1" si="305">COUNTIF($BF$103:$BF$110,"&lt;="&amp;BF103)</f>
        <v>5</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3</v>
      </c>
      <c r="AD104" s="92">
        <v>2</v>
      </c>
      <c r="AE104" s="89"/>
      <c r="AF104" s="91" t="str">
        <f t="shared" ca="1" si="293"/>
        <v>Morocco</v>
      </c>
      <c r="AG104" s="327">
        <f t="shared" ca="1" si="294"/>
        <v>1</v>
      </c>
      <c r="AH104" s="195">
        <v>75</v>
      </c>
      <c r="AI104" s="182">
        <v>3</v>
      </c>
      <c r="AJ104" s="42">
        <v>3</v>
      </c>
      <c r="AK104" s="602" t="e" cm="1" vm="39">
        <f t="array" aca="1" ref="AK104" ca="1">Ver_flag_visit</f>
        <v>#VALUE!</v>
      </c>
      <c r="AL104" s="85" t="str">
        <f t="shared" ca="1" si="297"/>
        <v>Algeria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2</v>
      </c>
      <c r="AV104" s="182" t="str">
        <f t="shared" ca="1" si="300"/>
        <v>Algeria</v>
      </c>
      <c r="AW104" s="215"/>
      <c r="AX104" s="170"/>
      <c r="AY104" s="276"/>
      <c r="AZ104" s="279" t="str">
        <f t="shared" ca="1" si="303"/>
        <v>1B - 3G</v>
      </c>
      <c r="BA104" s="176"/>
      <c r="BF104" t="str">
        <f t="shared" ca="1" si="304"/>
        <v>B</v>
      </c>
      <c r="BG104">
        <f t="shared" ca="1" si="305"/>
        <v>2</v>
      </c>
      <c r="BI104">
        <v>2</v>
      </c>
      <c r="BJ104" t="str">
        <f t="shared" ca="1" si="306"/>
        <v>B</v>
      </c>
    </row>
    <row r="105" spans="1:62" ht="15.9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Senegal</v>
      </c>
      <c r="AG105" s="327">
        <f t="shared" ca="1" si="294"/>
        <v>1</v>
      </c>
      <c r="AH105" s="195">
        <v>78</v>
      </c>
      <c r="AI105" s="182">
        <v>4</v>
      </c>
      <c r="AJ105" s="42">
        <v>4</v>
      </c>
      <c r="AK105" s="602" t="e" cm="1" vm="16">
        <f t="array" aca="1" ref="AK105" ca="1">Ver_flag_visit</f>
        <v>#VALUE!</v>
      </c>
      <c r="AL105" s="85" t="str">
        <f t="shared" ca="1" si="297"/>
        <v>Australia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4</v>
      </c>
      <c r="AT105" s="87">
        <f t="shared" ca="1" si="308"/>
        <v>0</v>
      </c>
      <c r="AU105" s="330">
        <f t="shared" ca="1" si="299"/>
        <v>2</v>
      </c>
      <c r="AV105" s="182" t="str">
        <f t="shared" ca="1" si="300"/>
        <v>Australia</v>
      </c>
      <c r="AW105" s="215"/>
      <c r="AX105" s="170"/>
      <c r="AY105" s="276"/>
      <c r="AZ105" s="279" t="str">
        <f t="shared" ca="1" si="303"/>
        <v>1D - 3B</v>
      </c>
      <c r="BA105" s="176"/>
      <c r="BF105" t="str">
        <f t="shared" ca="1" si="304"/>
        <v>J</v>
      </c>
      <c r="BG105">
        <f t="shared" ca="1" si="305"/>
        <v>7</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29">
        <f t="array" aca="1" ref="AK106" ca="1">Ver_flag_visit</f>
        <v>#VALUE!</v>
      </c>
      <c r="AL106" s="85" t="str">
        <f t="shared" ca="1" si="297"/>
        <v>New Zealand</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3</v>
      </c>
      <c r="AS106" s="86">
        <f t="shared" ca="1" si="309"/>
        <v>3</v>
      </c>
      <c r="AT106" s="87">
        <f t="shared" ca="1" si="309"/>
        <v>0</v>
      </c>
      <c r="AU106" s="330">
        <f t="shared" ca="1" si="299"/>
        <v>1</v>
      </c>
      <c r="AV106" s="182" t="str">
        <f t="shared" ca="1" si="300"/>
        <v>New Zealand</v>
      </c>
      <c r="AW106" s="215"/>
      <c r="AX106" s="170"/>
      <c r="AY106" s="276"/>
      <c r="AZ106" s="279" t="str">
        <f t="shared" ca="1" si="303"/>
        <v>1E - 3D</v>
      </c>
      <c r="BA106" s="176"/>
      <c r="BF106" t="str">
        <f t="shared" ca="1" si="304"/>
        <v>D</v>
      </c>
      <c r="BG106">
        <f t="shared" ca="1" si="305"/>
        <v>4</v>
      </c>
      <c r="BI106">
        <v>4</v>
      </c>
      <c r="BJ106" t="str">
        <f t="shared" ca="1" si="306"/>
        <v>D</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1</v>
      </c>
      <c r="AD107" s="92">
        <v>0</v>
      </c>
      <c r="AE107" s="89"/>
      <c r="AF107" s="91" t="str">
        <f t="shared" ca="1" si="293"/>
        <v>Scotland</v>
      </c>
      <c r="AG107" s="327">
        <f t="shared" ca="1" si="294"/>
        <v>1</v>
      </c>
      <c r="AH107" s="195">
        <v>79</v>
      </c>
      <c r="AI107" s="182">
        <v>6</v>
      </c>
      <c r="AJ107" s="42">
        <v>6</v>
      </c>
      <c r="AK107" s="602" t="e" cm="1" vm="48">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3</v>
      </c>
      <c r="AT107" s="87">
        <f t="shared" ca="1" si="310"/>
        <v>-1</v>
      </c>
      <c r="AU107" s="330">
        <f t="shared" ca="1" si="299"/>
        <v>1</v>
      </c>
      <c r="AV107" s="182" t="str">
        <f ca="1">INDEX($BD$58:$BD$69,MATCH(AI107,$BM$58:$BM$69,0))</f>
        <v>Ghana</v>
      </c>
      <c r="AW107" s="215"/>
      <c r="AX107" s="170"/>
      <c r="AY107" s="276"/>
      <c r="AZ107" s="279" t="str">
        <f t="shared" ca="1" si="303"/>
        <v>1G - 3A</v>
      </c>
      <c r="BA107" s="176"/>
      <c r="BF107" t="str">
        <f t="shared" ca="1" si="304"/>
        <v>G</v>
      </c>
      <c r="BG107">
        <f t="shared" ca="1" si="305"/>
        <v>6</v>
      </c>
      <c r="BI107">
        <v>5</v>
      </c>
      <c r="BJ107" t="str">
        <f t="shared" ca="1" si="306"/>
        <v>F</v>
      </c>
    </row>
    <row r="108" spans="1:62" ht="15.95" customHeight="1">
      <c r="A108" s="16" t="s">
        <v>694</v>
      </c>
      <c r="B108" s="16" t="s">
        <v>737</v>
      </c>
      <c r="C108" s="16"/>
      <c r="D108" s="16" t="str">
        <f t="shared" ca="1" si="289"/>
        <v>Croatia</v>
      </c>
      <c r="E108" s="16" t="s">
        <v>247</v>
      </c>
      <c r="F108" s="16" t="s">
        <v>733</v>
      </c>
      <c r="G108" s="16" t="s">
        <v>447</v>
      </c>
      <c r="H108" s="16">
        <f t="shared" ca="1" si="290"/>
        <v>12</v>
      </c>
      <c r="I108" s="16"/>
      <c r="J108" s="16">
        <v>80</v>
      </c>
      <c r="K108" s="16">
        <v>46204.75</v>
      </c>
      <c r="L108" s="16" t="s">
        <v>704</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Algeria</v>
      </c>
      <c r="O108" s="16"/>
      <c r="P108" s="16"/>
      <c r="Q108" s="16"/>
      <c r="R108" s="16"/>
      <c r="S108" s="16"/>
      <c r="T108" s="16"/>
      <c r="U108" s="16"/>
      <c r="V108" s="17"/>
      <c r="W108" s="658"/>
      <c r="X108" s="24">
        <f ca="1">Horarios!C108</f>
        <v>46204.75</v>
      </c>
      <c r="Y108" s="25">
        <f ca="1">Horarios!C108</f>
        <v>46204.75</v>
      </c>
      <c r="Z108" s="280">
        <f t="shared" si="296"/>
        <v>80</v>
      </c>
      <c r="AA108" s="88" t="str">
        <f t="shared" ca="1" si="292"/>
        <v>Croatia</v>
      </c>
      <c r="AB108" s="89"/>
      <c r="AC108" s="92">
        <v>3</v>
      </c>
      <c r="AD108" s="92">
        <v>0</v>
      </c>
      <c r="AE108" s="89"/>
      <c r="AF108" s="91" t="str">
        <f t="shared" ca="1" si="293"/>
        <v>Algeria</v>
      </c>
      <c r="AG108" s="327">
        <f t="shared" ca="1" si="294"/>
        <v>1</v>
      </c>
      <c r="AH108" s="195">
        <v>80</v>
      </c>
      <c r="AI108" s="182">
        <v>7</v>
      </c>
      <c r="AJ108" s="42">
        <v>7</v>
      </c>
      <c r="AK108" s="602" t="e" cm="1" vm="3">
        <f t="array" aca="1" ref="AK108" ca="1">Ver_flag_visit</f>
        <v>#VALUE!</v>
      </c>
      <c r="AL108" s="85" t="str">
        <f t="shared" ca="1" si="297"/>
        <v>South Korea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4</v>
      </c>
      <c r="AS108" s="86">
        <f t="shared" ca="1" si="311"/>
        <v>6</v>
      </c>
      <c r="AT108" s="87">
        <f t="shared" ca="1" si="311"/>
        <v>-2</v>
      </c>
      <c r="AU108" s="330">
        <f t="shared" ca="1" si="299"/>
        <v>1</v>
      </c>
      <c r="AV108" s="182" t="str">
        <f t="shared" ca="1" si="300"/>
        <v>South Korea</v>
      </c>
      <c r="AW108" s="215"/>
      <c r="AX108" s="170"/>
      <c r="AY108" s="276"/>
      <c r="AZ108" s="279" t="str">
        <f t="shared" ca="1" si="303"/>
        <v>1I - 3F</v>
      </c>
      <c r="BA108" s="176"/>
      <c r="BF108" t="str">
        <f t="shared" ca="1" si="304"/>
        <v>L</v>
      </c>
      <c r="BG108">
        <f t="shared" ca="1" si="305"/>
        <v>8</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Switzerland</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Korea</v>
      </c>
      <c r="AG109" s="327">
        <f t="shared" ca="1" si="294"/>
        <v>1</v>
      </c>
      <c r="AH109" s="195">
        <v>82</v>
      </c>
      <c r="AI109" s="182">
        <v>8</v>
      </c>
      <c r="AJ109" s="42">
        <v>8</v>
      </c>
      <c r="AK109" s="602" t="e" cm="1" vm="13">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1</v>
      </c>
      <c r="AV109" s="182" t="str">
        <f t="shared" ca="1" si="300"/>
        <v>Scotland</v>
      </c>
      <c r="AW109" s="215"/>
      <c r="AX109" s="170"/>
      <c r="AY109" s="276"/>
      <c r="AZ109" s="279" t="str">
        <f t="shared" ca="1" si="303"/>
        <v>1K - 3L</v>
      </c>
      <c r="BA109" s="176"/>
      <c r="BF109" t="str">
        <f t="shared" ca="1" si="304"/>
        <v>A</v>
      </c>
      <c r="BG109">
        <f t="shared" ca="1" si="305"/>
        <v>1</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Switzerland</v>
      </c>
      <c r="AG110" s="327">
        <f t="shared" ca="1" si="294"/>
        <v>1</v>
      </c>
      <c r="AH110" s="195">
        <v>81</v>
      </c>
      <c r="AI110" s="182">
        <v>9</v>
      </c>
      <c r="AJ110" s="42">
        <v>9</v>
      </c>
      <c r="AK110" s="602" t="e" cm="1" vm="37">
        <f t="array" aca="1" ref="AK110" ca="1">Ver_flag_visit</f>
        <v>#VALUE!</v>
      </c>
      <c r="AL110" s="85" t="str">
        <f t="shared" ca="1" si="297"/>
        <v>Norway</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6</v>
      </c>
      <c r="AT110" s="87">
        <f t="shared" ca="1" si="313"/>
        <v>-3</v>
      </c>
      <c r="AU110" s="330">
        <f t="shared" ca="1" si="299"/>
        <v>1</v>
      </c>
      <c r="AV110" s="182" t="str">
        <f t="shared" ca="1" si="300"/>
        <v>Norway</v>
      </c>
      <c r="AW110" s="215"/>
      <c r="AX110" s="170"/>
      <c r="AY110" s="276"/>
      <c r="AZ110" s="279" t="str">
        <f t="shared" ca="1" si="303"/>
        <v>1L - 3J</v>
      </c>
      <c r="BA110" s="176"/>
      <c r="BF110" t="str">
        <f t="shared" ca="1" si="304"/>
        <v>C</v>
      </c>
      <c r="BG110">
        <f t="shared" ca="1" si="305"/>
        <v>3</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43">
        <f t="array" aca="1" ref="AK111" ca="1">Ver_flag_visit</f>
        <v>#VALUE!</v>
      </c>
      <c r="AL111" s="85" t="str">
        <f t="shared" ca="1" si="297"/>
        <v>DR Congo</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6</v>
      </c>
      <c r="AT111" s="87">
        <f t="shared" ca="1" si="314"/>
        <v>-5</v>
      </c>
      <c r="AU111" s="330">
        <f t="shared" ca="1" si="299"/>
        <v>1</v>
      </c>
      <c r="AV111" s="182" t="str">
        <f t="shared" ca="1" si="300"/>
        <v>DR Congo</v>
      </c>
      <c r="AW111" s="215"/>
      <c r="AX111" s="170"/>
      <c r="AY111" s="275"/>
      <c r="AZ111" s="275"/>
      <c r="BA111" s="176"/>
      <c r="BI111" t="s">
        <v>87</v>
      </c>
    </row>
    <row r="112" spans="1:62" ht="15.95" customHeight="1">
      <c r="A112" s="16" t="s">
        <v>682</v>
      </c>
      <c r="B112" s="16" t="s">
        <v>689</v>
      </c>
      <c r="C112" s="16"/>
      <c r="D112" s="16" t="str">
        <f t="shared" ca="1" si="289"/>
        <v>England</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1</v>
      </c>
      <c r="AD112" s="92">
        <v>3</v>
      </c>
      <c r="AE112" s="89"/>
      <c r="AF112" s="91" t="str">
        <f t="shared" ca="1" si="293"/>
        <v>England</v>
      </c>
      <c r="AG112" s="327">
        <f t="shared" ca="1" si="294"/>
        <v>1</v>
      </c>
      <c r="AH112" s="195">
        <v>83</v>
      </c>
      <c r="AI112" s="182">
        <v>11</v>
      </c>
      <c r="AJ112" s="42">
        <v>11</v>
      </c>
      <c r="AK112" s="602" t="e" cm="1" vm="19">
        <f t="array" aca="1" ref="AK112" ca="1">Ver_flag_visit</f>
        <v>#VALUE!</v>
      </c>
      <c r="AL112" s="85" t="str">
        <f t="shared" ca="1" si="297"/>
        <v>Curaçao</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3</v>
      </c>
      <c r="AS112" s="86">
        <f t="shared" ca="1" si="315"/>
        <v>6</v>
      </c>
      <c r="AT112" s="87">
        <f t="shared" ca="1" si="315"/>
        <v>-3</v>
      </c>
      <c r="AU112" s="330">
        <f t="shared" ca="1" si="299"/>
        <v>1</v>
      </c>
      <c r="AV112" s="182" t="str">
        <f t="shared" ca="1" si="300"/>
        <v>Curaçao</v>
      </c>
      <c r="AW112" s="215"/>
      <c r="AX112" s="170"/>
      <c r="AY112" s="275"/>
      <c r="AZ112" s="275"/>
      <c r="BA112" s="176"/>
      <c r="BI112" t="str">
        <f ca="1">IFERROR(CONCATENATE(BJ103,BJ104,BJ105,BJ106,BJ107,BJ108,BJ109,BJ110),"¿A/B/C/D/E/F/G/H/I/J/K/L?")</f>
        <v>ABCDFGJL</v>
      </c>
    </row>
    <row r="113" spans="1:59" ht="15.95" customHeight="1" thickBot="1">
      <c r="A113" s="16" t="s">
        <v>660</v>
      </c>
      <c r="B113" s="16" t="s">
        <v>740</v>
      </c>
      <c r="C113" s="16"/>
      <c r="D113" s="16" t="str">
        <f t="shared" ca="1" si="289"/>
        <v>Bosnia and Herzegovina</v>
      </c>
      <c r="E113" s="16" t="s">
        <v>1</v>
      </c>
      <c r="F113" s="16" t="s">
        <v>733</v>
      </c>
      <c r="G113" s="16" t="s">
        <v>733</v>
      </c>
      <c r="H113" s="16">
        <f ca="1">+IF($AJ$99&lt;&gt;144,SUM(H101:H112),$AJ$99)</f>
        <v>144</v>
      </c>
      <c r="I113" s="16"/>
      <c r="J113" s="16">
        <v>85</v>
      </c>
      <c r="K113" s="16">
        <v>46205.75</v>
      </c>
      <c r="L113" s="16" t="s">
        <v>709</v>
      </c>
      <c r="M113" s="16" t="str">
        <f t="shared" ca="1" si="291"/>
        <v>Bosnia and Herzegovina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Bosnia and Herzegovina</v>
      </c>
      <c r="AB113" s="89"/>
      <c r="AC113" s="92">
        <v>1</v>
      </c>
      <c r="AD113" s="92">
        <v>0</v>
      </c>
      <c r="AE113" s="90"/>
      <c r="AF113" s="91" t="str">
        <f t="shared" ca="1" si="293"/>
        <v>New Zealand</v>
      </c>
      <c r="AG113" s="327">
        <f t="shared" ca="1" si="294"/>
        <v>1</v>
      </c>
      <c r="AH113" s="195">
        <v>85</v>
      </c>
      <c r="AI113" s="182">
        <v>12</v>
      </c>
      <c r="AJ113" s="44">
        <v>12</v>
      </c>
      <c r="AK113" s="604" t="e" cm="1" vm="32">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6</v>
      </c>
      <c r="AT113" s="48">
        <f t="shared" ca="1" si="316"/>
        <v>-5</v>
      </c>
      <c r="AU113" s="330">
        <f t="shared" ca="1" si="299"/>
        <v>1</v>
      </c>
      <c r="AV113" s="182" t="str">
        <f t="shared" ca="1" si="300"/>
        <v>Saudi Arabia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2</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0"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3</v>
      </c>
      <c r="AD122" s="97">
        <v>0</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Croatia</v>
      </c>
      <c r="E123" s="16">
        <v>79</v>
      </c>
      <c r="F123" s="16">
        <v>80</v>
      </c>
      <c r="G123" s="16"/>
      <c r="H123" s="16"/>
      <c r="I123" s="16"/>
      <c r="J123" s="16">
        <v>92</v>
      </c>
      <c r="K123" s="16">
        <v>46208.875</v>
      </c>
      <c r="L123" s="16" t="s">
        <v>716</v>
      </c>
      <c r="M123" s="16" t="str">
        <f t="shared" ca="1" si="318"/>
        <v>Mexico</v>
      </c>
      <c r="N123" s="16" t="str">
        <f t="shared" ca="1" si="318"/>
        <v>Croatia</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Croatia</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England</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England</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3J</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Bosnia and Herzegovina</v>
      </c>
      <c r="N127" s="16" t="str">
        <f t="shared" ca="1" si="318"/>
        <v>Portugal</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Bosnia and Herzegovina</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62"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1</v>
      </c>
      <c r="AD131" s="96">
        <v>2</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Croatia</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3</v>
      </c>
      <c r="AD133" s="99">
        <v>2</v>
      </c>
      <c r="AE133" s="89"/>
      <c r="AF133" s="116" t="str">
        <f ca="1">+INDEX($N$101:$N$147,MATCH(AH133,$J$101:$J$147,0))</f>
        <v>Croatia</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64"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3</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Brazil</v>
      </c>
      <c r="AB139" s="140"/>
      <c r="AC139" s="100">
        <v>3</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Netherlands</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Netherlands</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3</v>
      </c>
      <c r="AD147" s="105">
        <v>1</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Michael de Graaf</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2|1-2</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2|1-2</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1|3-1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1|3-1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1|3-0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2|1-2</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1|4-1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1|4-0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2|0-3</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2|2-3</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2|1-2</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1|4-1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X|2-2</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2|0-4</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2|1-2</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1|1-0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2|0-3</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2|0-5</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X|1-1</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2|0-4</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2|1-4</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2|1-2</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Bosnia and Herzegovina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Switzerland</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Ivory Coast</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New Zealand</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Croatia</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England</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Croatia</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Bosnia and Herzegovina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Australia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Algeria</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Switzerland</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England</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New Zealand</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Brazil-Japan·1|3-1</v>
      </c>
      <c r="D165" s="692"/>
      <c r="E165" s="711"/>
      <c r="F165" s="711"/>
      <c r="G165" s="711"/>
      <c r="H165" s="711"/>
      <c r="I165" s="352"/>
      <c r="J165" s="370"/>
      <c r="K165" s="370"/>
      <c r="L165" s="370"/>
      <c r="M165" s="386"/>
      <c r="N165" s="377"/>
    </row>
    <row r="166" spans="1:14" ht="15" customHeight="1">
      <c r="A166" s="690"/>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Netherlands-Morocco·1|3-2</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Ecuador-Senegal·2|1-2</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Mexico-Scotland·1|1-0</v>
      </c>
      <c r="D170" s="692"/>
      <c r="E170" s="370"/>
      <c r="F170" s="370"/>
      <c r="G170" s="370"/>
      <c r="H170" s="370"/>
      <c r="I170" s="352"/>
      <c r="J170" s="370"/>
      <c r="K170" s="370"/>
      <c r="L170" s="370"/>
      <c r="M170" s="386"/>
      <c r="N170" s="377"/>
    </row>
    <row r="171" spans="1:14" ht="15" customHeight="1">
      <c r="A171" s="690"/>
      <c r="B171" s="360" t="str">
        <f ca="1">CONCATENATE(WORLDCUP!AA108,"-",WORLDCUP!AF108)</f>
        <v>Croatia-Algeria</v>
      </c>
      <c r="C171" s="349" t="str">
        <f ca="1">CONCATENATE(WORLDCUP!AA108,"-",WORLDCUP!AF108,"·",IF(WORLDCUP!AC108&gt;WORLDCUP!AD108,1,IF(WORLDCUP!AC108&lt;WORLDCUP!AD108,2,IF(AND(WORLDCUP!AC108=WORLDCUP!AD108,WORLDCUP!AC108&lt;&gt;"",WORLDCUP!AD108&lt;&gt;""),"X",0))),"|",WORLDCUP!AC108,"-",WORLDCUP!AD108)</f>
        <v>Croatia-Algeria·1|3-0</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Korea·1|2-0</v>
      </c>
      <c r="D172" s="692"/>
      <c r="E172" s="370"/>
      <c r="F172" s="370"/>
      <c r="G172" s="370"/>
      <c r="H172" s="370"/>
      <c r="I172" s="352"/>
      <c r="J172" s="370"/>
      <c r="K172" s="370"/>
      <c r="L172" s="370"/>
      <c r="M172" s="386"/>
      <c r="N172" s="377"/>
    </row>
    <row r="173" spans="1:14" ht="15" customHeight="1">
      <c r="A173" s="690"/>
      <c r="B173" s="360" t="str">
        <f ca="1">CONCATENATE(WORLDCUP!AA110,"-",WORLDCUP!AF110)</f>
        <v>United States-Switzerland</v>
      </c>
      <c r="C173" s="349" t="str">
        <f ca="1">CONCATENATE(WORLDCUP!AA110,"-",WORLDCUP!AF110,"·",IF(WORLDCUP!AC110&gt;WORLDCUP!AD110,1,IF(WORLDCUP!AC110&lt;WORLDCUP!AD110,2,IF(AND(WORLDCUP!AC110=WORLDCUP!AD110,WORLDCUP!AC110&lt;&gt;"",WORLDCUP!AD110&lt;&gt;""),"X",0))),"|",WORLDCUP!AC110,"-",WORLDCUP!AD110)</f>
        <v>United States-Switzerland·1|2-1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692"/>
      <c r="E174" s="370"/>
      <c r="F174" s="370"/>
      <c r="G174" s="370"/>
      <c r="H174" s="370"/>
      <c r="I174" s="352"/>
      <c r="J174" s="370"/>
      <c r="K174" s="370"/>
      <c r="L174" s="370"/>
      <c r="M174" s="386"/>
      <c r="N174" s="377"/>
    </row>
    <row r="175" spans="1:14" ht="15" customHeight="1">
      <c r="A175" s="690"/>
      <c r="B175" s="360" t="str">
        <f ca="1">CONCATENATE(WORLDCUP!AA112,"-",WORLDCUP!AF112)</f>
        <v>Colombia-England</v>
      </c>
      <c r="C175" s="349" t="str">
        <f ca="1">CONCATENATE(WORLDCUP!AA112,"-",WORLDCUP!AF112,"·",IF(WORLDCUP!AC112&gt;WORLDCUP!AD112,1,IF(WORLDCUP!AC112&lt;WORLDCUP!AD112,2,IF(AND(WORLDCUP!AC112=WORLDCUP!AD112,WORLDCUP!AC112&lt;&gt;"",WORLDCUP!AD112&lt;&gt;""),"X",0))),"|",WORLDCUP!AC112,"-",WORLDCUP!AD112)</f>
        <v>Colombia-England·2|1-3</v>
      </c>
      <c r="D175" s="692"/>
      <c r="E175" s="370"/>
      <c r="F175" s="370"/>
      <c r="G175" s="370"/>
      <c r="H175" s="370"/>
      <c r="I175" s="352"/>
      <c r="J175" s="370"/>
      <c r="K175" s="370"/>
      <c r="L175" s="370"/>
      <c r="M175" s="386"/>
      <c r="N175" s="377"/>
    </row>
    <row r="176" spans="1:14" ht="15" customHeight="1">
      <c r="A176" s="690"/>
      <c r="B176" s="360" t="str">
        <f ca="1">CONCATENATE(WORLDCUP!AA113,"-",WORLDCUP!AF113)</f>
        <v>Bosnia and Herzegovina-New Zealand</v>
      </c>
      <c r="C176" s="349" t="str">
        <f ca="1">CONCATENATE(WORLDCUP!AA113,"-",WORLDCUP!AF113,"·",IF(WORLDCUP!AC113&gt;WORLDCUP!AD113,1,IF(WORLDCUP!AC113&lt;WORLDCUP!AD113,2,IF(AND(WORLDCUP!AC113=WORLDCUP!AD113,WORLDCUP!AC113&lt;&gt;"",WORLDCUP!AD113&lt;&gt;""),"X",0))),"|",WORLDCUP!AC113,"-",WORLDCUP!AD113)</f>
        <v>Bosnia and Herzegovina-New Zealand·1|1-0</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England</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Bosnia and Herzegovina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Senegal</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Croatia</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Republic-Netherlands·2|1-3</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Brazil-Senegal·1|3-0</v>
      </c>
      <c r="D202" s="691"/>
      <c r="E202" s="686"/>
      <c r="F202" s="686"/>
      <c r="G202" s="686"/>
      <c r="H202" s="686"/>
      <c r="I202" s="352"/>
      <c r="J202" s="370"/>
      <c r="K202" s="370"/>
      <c r="L202" s="370"/>
      <c r="M202" s="386"/>
      <c r="N202" s="377"/>
    </row>
    <row r="203" spans="1:14" ht="15" customHeight="1">
      <c r="A203" s="690"/>
      <c r="B203" s="361" t="str">
        <f ca="1">CONCATENATE(WORLDCUP!AA123,"-",WORLDCUP!AF123)</f>
        <v>Mexico-Croatia</v>
      </c>
      <c r="C203" s="351" t="str">
        <f ca="1">CONCATENATE(WORLDCUP!AA123,"-",WORLDCUP!AF123,"·",IF(WORLDCUP!AC123&gt;WORLDCUP!AD123,1,IF(WORLDCUP!AC123&lt;WORLDCUP!AD123,2,IF(AND(WORLDCUP!AC123=WORLDCUP!AD123,WORLDCUP!AC123&lt;&gt;"",WORLDCUP!AD123&lt;&gt;""),"X",0))),"|",WORLDCUP!AC123,"-",WORLDCUP!AD123)</f>
        <v>Mexico-Croatia·2|1-2</v>
      </c>
      <c r="D203" s="691"/>
      <c r="E203" s="686"/>
      <c r="F203" s="686"/>
      <c r="G203" s="686"/>
      <c r="H203" s="686"/>
      <c r="I203" s="352"/>
      <c r="J203" s="370"/>
      <c r="K203" s="370"/>
      <c r="L203" s="370"/>
      <c r="M203" s="386"/>
      <c r="N203" s="377"/>
    </row>
    <row r="204" spans="1:14" ht="15" customHeight="1">
      <c r="A204" s="690"/>
      <c r="B204" s="361" t="str">
        <f ca="1">CONCATENATE(WORLDCUP!AA124,"-",WORLDCUP!AF124)</f>
        <v>England-Spain</v>
      </c>
      <c r="C204" s="351" t="str">
        <f ca="1">CONCATENATE(WORLDCUP!AA124,"-",WORLDCUP!AF124,"·",IF(WORLDCUP!AC124&gt;WORLDCUP!AD124,1,IF(WORLDCUP!AC124&lt;WORLDCUP!AD124,2,IF(AND(WORLDCUP!AC124=WORLDCUP!AD124,WORLDCUP!AC124&lt;&gt;"",WORLDCUP!AD124&lt;&gt;""),"X",0))),"|",WORLDCUP!AC124,"-",WORLDCUP!AD124)</f>
        <v>England-Spain·2|0-2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91"/>
      <c r="E206" s="352"/>
      <c r="F206" s="352"/>
      <c r="G206" s="352"/>
      <c r="H206" s="352"/>
      <c r="I206" s="352"/>
      <c r="J206" s="370"/>
      <c r="K206" s="370"/>
      <c r="L206" s="370"/>
      <c r="M206" s="386"/>
      <c r="N206" s="377"/>
    </row>
    <row r="207" spans="1:14" ht="15" customHeight="1">
      <c r="A207" s="690"/>
      <c r="B207" s="361" t="str">
        <f ca="1">CONCATENATE(WORLDCUP!AA127,"-",WORLDCUP!AF127)</f>
        <v>Bosnia and Herzegovina-Portugal</v>
      </c>
      <c r="C207" s="351" t="str">
        <f ca="1">CONCATENATE(WORLDCUP!AA127,"-",WORLDCUP!AF127,"·",IF(WORLDCUP!AC127&gt;WORLDCUP!AD127,1,IF(WORLDCUP!AC127&lt;WORLDCUP!AD127,2,IF(AND(WORLDCUP!AC127=WORLDCUP!AD127,WORLDCUP!AC127&lt;&gt;"",WORLDCUP!AD127&lt;&gt;""),"X",0))),"|",WORLDCUP!AC127,"-",WORLDCUP!AD127)</f>
        <v>Bosnia and Herzegovina-Portugal·2|1-3</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Croatia</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France-Netherlands·2|1-2</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692"/>
      <c r="E221" s="686"/>
      <c r="F221" s="686"/>
      <c r="G221" s="686"/>
      <c r="H221" s="686"/>
      <c r="I221" s="352"/>
      <c r="J221" s="370"/>
      <c r="K221" s="370"/>
      <c r="L221" s="370"/>
      <c r="M221" s="386"/>
      <c r="N221" s="377"/>
    </row>
    <row r="222" spans="1:14" ht="15" customHeight="1">
      <c r="A222" s="690"/>
      <c r="B222" s="360" t="str">
        <f ca="1">CONCATENATE(WORLDCUP!AA133,"-",WORLDCUP!AF133)</f>
        <v>Brazil-Croatia</v>
      </c>
      <c r="C222" s="349" t="str">
        <f ca="1">CONCATENATE(WORLDCUP!AA133,"-",WORLDCUP!AF133,"·",IF(WORLDCUP!AC133&gt;WORLDCUP!AD133,1,IF(WORLDCUP!AC133&lt;WORLDCUP!AD133,2,IF(AND(WORLDCUP!AC133=WORLDCUP!AD133,WORLDCUP!AC133&lt;&gt;"",WORLDCUP!AD133&lt;&gt;""),"X",0))),"|",WORLDCUP!AC133,"-",WORLDCUP!AD133)</f>
        <v>Brazil-Croatia·1|3-2</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Netherlands</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Netherlands-Spain·1|3-2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Brazil-Argentina·1|3-2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Argentina</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Netherlands</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Spain-Argentina·1|2-1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Netherlands-Brazil</v>
      </c>
      <c r="C247" s="351" t="str">
        <f ca="1">CONCATENATE(WORLDCUP!AA147,"-",WORLDCUP!AF147,"·",IF(WORLDCUP!AC147&gt;WORLDCUP!AD147,1,IF(WORLDCUP!AC147&lt;WORLDCUP!AD147,2,IF(AND(WORLDCUP!AC147=WORLDCUP!AD147,WORLDCUP!AC147&lt;&gt;"",WORLDCUP!AD147&lt;&gt;""),"X",0))),"|",WORLDCUP!AC147,"-",WORLDCUP!AD147)</f>
        <v>Netherlands-Brazil·1|3-1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Malen</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Mbappe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Yamal</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Pedri</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4</v>
      </c>
      <c r="K4" s="451" t="str">
        <f ca="1">+INDEX(WORLDCUP!$AR$6:$AR$97,MATCH(L4,WORLDCUP!$AI$6:$AI$97,0))&amp;"-"&amp;INDEX(WORLDCUP!$AS$6:$AS$97,MATCH(L4,WORLDCUP!$AI$6:$AI$97,0))</f>
        <v>6-2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2</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3</v>
      </c>
      <c r="W4" s="451" t="str">
        <f ca="1">+INDEX(WORLDCUP!$AR$6:$AR$97,MATCH(X4,WORLDCUP!$AI$6:$AI$97,0))&amp;"-"&amp;INDEX(WORLDCUP!$AS$6:$AS$97,MATCH(X4,WORLDCUP!$AI$6:$AI$97,0))</f>
        <v>5-2</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2</v>
      </c>
      <c r="W5" s="43" t="str">
        <f ca="1">+INDEX(WORLDCUP!$AR$6:$AR$97,MATCH(X5,WORLDCUP!$AI$6:$AI$97,0))&amp;"-"&amp;INDEX(WORLDCUP!$AS$6:$AS$97,MATCH(X5,WORLDCUP!$AI$6:$AI$97,0))</f>
        <v>4-2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-2</v>
      </c>
      <c r="K6" s="43" t="str">
        <f ca="1">+INDEX(WORLDCUP!$AR$6:$AR$97,MATCH(L6,WORLDCUP!$AI$6:$AI$97,0))&amp;"-"&amp;INDEX(WORLDCUP!$AS$6:$AS$97,MATCH(L6,WORLDCUP!$AI$6:$AI$97,0))</f>
        <v>4-6</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4</v>
      </c>
      <c r="V6" s="39">
        <f ca="1">+INDEX(WORLDCUP!$AT$6:$AT$97,MATCH(X6,WORLDCUP!$AI$6:$AI$97,0))</f>
        <v>0</v>
      </c>
      <c r="W6" s="43" t="str">
        <f ca="1">+INDEX(WORLDCUP!$AR$6:$AR$97,MATCH(X6,WORLDCUP!$AI$6:$AI$97,0))&amp;"-"&amp;INDEX(WORLDCUP!$AS$6:$AS$97,MATCH(X6,WORLDCUP!$AI$6:$AI$97,0))</f>
        <v>3-3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-5</v>
      </c>
      <c r="W7" s="479" t="str">
        <f ca="1">+INDEX(WORLDCUP!$AR$6:$AR$97,MATCH(X7,WORLDCUP!$AI$6:$AI$97,0))&amp;"-"&amp;INDEX(WORLDCUP!$AS$6:$AS$97,MATCH(X7,WORLDCUP!$AI$6:$AI$97,0))</f>
        <v>1-6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1</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0</v>
      </c>
      <c r="BJ9" s="464">
        <f ca="1">COUNTIF(Pool!$C$182:$C$197,Fixture!BG9)-BK9-BL9-BM9-BN9-BO9</f>
        <v>1</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Bos</v>
      </c>
      <c r="I12" s="449">
        <f ca="1">+INDEX(WORLDCUP!$AM$6:$AM$97,MATCH(L12,WORLDCUP!$AI$6:$AI$97,0))</f>
        <v>9</v>
      </c>
      <c r="J12" s="450">
        <f ca="1">+INDEX(WORLDCUP!$AT$6:$AT$97,MATCH(L12,WORLDCUP!$AI$6:$AI$97,0))</f>
        <v>4</v>
      </c>
      <c r="K12" s="451" t="str">
        <f ca="1">+INDEX(WORLDCUP!$AR$6:$AR$97,MATCH(L12,WORLDCUP!$AI$6:$AI$97,0))&amp;"-"&amp;INDEX(WORLDCUP!$AS$6:$AS$97,MATCH(L12,WORLDCUP!$AI$6:$AI$97,0))</f>
        <v>6-2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10-1</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2</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1</v>
      </c>
      <c r="K13" s="43" t="str">
        <f ca="1">+INDEX(WORLDCUP!$AR$6:$AR$97,MATCH(L13,WORLDCUP!$AI$6:$AI$97,0))&amp;"-"&amp;INDEX(WORLDCUP!$AS$6:$AS$97,MATCH(L13,WORLDCUP!$AI$6:$AI$97,0))</f>
        <v>4-3</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5-2</v>
      </c>
      <c r="X13" s="181" t="s">
        <v>683</v>
      </c>
      <c r="Y13" s="181">
        <v>75</v>
      </c>
      <c r="Z13" s="425" t="s">
        <v>668</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Swi</v>
      </c>
      <c r="I14" s="38">
        <f ca="1">+INDEX(WORLDCUP!$AM$6:$AM$97,MATCH(L14,WORLDCUP!$AI$6:$AI$97,0))</f>
        <v>4</v>
      </c>
      <c r="J14" s="39">
        <f ca="1">+INDEX(WORLDCUP!$AT$6:$AT$97,MATCH(L14,WORLDCUP!$AI$6:$AI$97,0))</f>
        <v>1</v>
      </c>
      <c r="K14" s="43" t="str">
        <f ca="1">+INDEX(WORLDCUP!$AR$6:$AR$97,MATCH(L14,WORLDCUP!$AI$6:$AI$97,0))&amp;"-"&amp;INDEX(WORLDCUP!$AS$6:$AS$97,MATCH(L14,WORLDCUP!$AI$6:$AI$97,0))</f>
        <v>4-3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0</v>
      </c>
      <c r="BK14" s="465">
        <f ca="1">COUNTIF(Pool!$C$210:$C$217,Fixture!BG14)-BL14-BM14-BN14-BO14</f>
        <v>1</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0-6</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-7</v>
      </c>
      <c r="W15" s="479" t="str">
        <f ca="1">+INDEX(WORLDCUP!$AR$6:$AR$97,MATCH(X15,WORLDCUP!$AI$6:$AI$97,0))&amp;"-"&amp;INDEX(WORLDCUP!$AS$6:$AS$97,MATCH(X15,WORLDCUP!$AI$6:$AI$97,0))</f>
        <v>1-8</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Eng</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Eng</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4</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10-2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10</v>
      </c>
      <c r="W20" s="451" t="str">
        <f ca="1">+INDEX(WORLDCUP!$AR$6:$AR$97,MATCH(X20,WORLDCUP!$AI$6:$AI$97,0))&amp;"-"&amp;INDEX(WORLDCUP!$AS$6:$AS$97,MATCH(X20,WORLDCUP!$AI$6:$AI$97,0))</f>
        <v>11-1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5</v>
      </c>
      <c r="K21" s="43" t="str">
        <f ca="1">+INDEX(WORLDCUP!$AR$6:$AR$97,MATCH(L21,WORLDCUP!$AI$6:$AI$97,0))&amp;"-"&amp;INDEX(WORLDCUP!$AS$6:$AS$97,MATCH(L21,WORLDCUP!$AI$6:$AI$97,0))</f>
        <v>7-2</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0</v>
      </c>
      <c r="W21" s="43" t="str">
        <f ca="1">+INDEX(WORLDCUP!$AR$6:$AR$97,MATCH(X21,WORLDCUP!$AI$6:$AI$97,0))&amp;"-"&amp;INDEX(WORLDCUP!$AS$6:$AS$97,MATCH(X21,WORLDCUP!$AI$6:$AI$97,0))</f>
        <v>5-5</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-3</v>
      </c>
      <c r="W22" s="43" t="str">
        <f ca="1">+INDEX(WORLDCUP!$AR$6:$AR$97,MATCH(X22,WORLDCUP!$AI$6:$AI$97,0))&amp;"-"&amp;INDEX(WORLDCUP!$AS$6:$AS$97,MATCH(X22,WORLDCUP!$AI$6:$AI$97,0))</f>
        <v>3-6</v>
      </c>
      <c r="X22" s="181" t="s">
        <v>450</v>
      </c>
      <c r="Y22" s="181">
        <v>81</v>
      </c>
      <c r="Z22" s="425" t="s">
        <v>738</v>
      </c>
      <c r="AA22" s="426" t="str">
        <f ca="1">+MID(INDEX(WORLDCUP!$AF$101:$AF$147,MATCH(Y22,WORLDCUP!$Z$101:$Z$147,0)),1,IF(WORLDCUP!$H$113&lt;144,6,3))</f>
        <v>Swi</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-11</v>
      </c>
      <c r="K23" s="479" t="str">
        <f ca="1">+INDEX(WORLDCUP!$AR$6:$AR$97,MATCH(L23,WORLDCUP!$AI$6:$AI$97,0))&amp;"-"&amp;INDEX(WORLDCUP!$AS$6:$AS$97,MATCH(L23,WORLDCUP!$AI$6:$AI$97,0))</f>
        <v>0-11</v>
      </c>
      <c r="L23" s="181" t="s">
        <v>669</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4</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3</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7-4</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9-3</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2</v>
      </c>
      <c r="K29" s="43" t="str">
        <f ca="1">+INDEX(WORLDCUP!$AR$6:$AR$97,MATCH(L29,WORLDCUP!$AI$6:$AI$97,0))&amp;"-"&amp;INDEX(WORLDCUP!$AS$6:$AS$97,MATCH(L29,WORLDCUP!$AI$6:$AI$97,0))</f>
        <v>5-3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4</v>
      </c>
      <c r="J30" s="39">
        <f ca="1">+INDEX(WORLDCUP!$AT$6:$AT$97,MATCH(L30,WORLDCUP!$AI$6:$AI$97,0))</f>
        <v>0</v>
      </c>
      <c r="K30" s="43" t="str">
        <f ca="1">+INDEX(WORLDCUP!$AR$6:$AR$97,MATCH(L30,WORLDCUP!$AI$6:$AI$97,0))&amp;"-"&amp;INDEX(WORLDCUP!$AS$6:$AS$97,MATCH(L30,WORLDCUP!$AI$6:$AI$97,0))</f>
        <v>4-4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0</v>
      </c>
      <c r="W30" s="43" t="str">
        <f ca="1">+INDEX(WORLDCUP!$AR$6:$AR$97,MATCH(X30,WORLDCUP!$AI$6:$AI$97,0))&amp;"-"&amp;INDEX(WORLDCUP!$AS$6:$AS$97,MATCH(X30,WORLDCUP!$AI$6:$AI$97,0))</f>
        <v>4-4</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-5</v>
      </c>
      <c r="K31" s="479" t="str">
        <f ca="1">+INDEX(WORLDCUP!$AR$6:$AR$97,MATCH(L31,WORLDCUP!$AI$6:$AI$97,0))&amp;"-"&amp;INDEX(WORLDCUP!$AS$6:$AS$97,MATCH(L31,WORLDCUP!$AI$6:$AI$97,0))</f>
        <v>2-7</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1-8</v>
      </c>
      <c r="X31" s="181" t="s">
        <v>690</v>
      </c>
      <c r="Y31" s="181">
        <v>78</v>
      </c>
      <c r="Z31" s="425" t="s">
        <v>686</v>
      </c>
      <c r="AA31" s="480" t="str">
        <f ca="1">+MID(INDEX(WORLDCUP!$AF$101:$AF$147,MATCH(Y31,WORLDCUP!$Z$101:$Z$147,0)),1,3)</f>
        <v>Sen</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3</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1</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Cro</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4</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Cro</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9-1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9-1</v>
      </c>
      <c r="X36" s="181" t="s">
        <v>691</v>
      </c>
      <c r="Y36" s="181">
        <v>80</v>
      </c>
      <c r="Z36" s="425" t="s">
        <v>694</v>
      </c>
      <c r="AA36" s="426" t="str">
        <f ca="1">+MID(INDEX(WORLDCUP!$AA$101:$AA$147,MATCH(Y36,WORLDCUP!$Z$101:$Z$147,0)),1,3)</f>
        <v>Cro</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4</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4-5</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4</v>
      </c>
      <c r="W37" s="43" t="str">
        <f ca="1">+INDEX(WORLDCUP!$AR$6:$AR$97,MATCH(X37,WORLDCUP!$AI$6:$AI$97,0))&amp;"-"&amp;INDEX(WORLDCUP!$AS$6:$AS$97,MATCH(X37,WORLDCUP!$AI$6:$AI$97,0))</f>
        <v>6-2</v>
      </c>
      <c r="X37" s="181" t="s">
        <v>692</v>
      </c>
      <c r="Y37" s="181">
        <v>80</v>
      </c>
      <c r="Z37" s="425" t="s">
        <v>737</v>
      </c>
      <c r="AA37" s="480" t="str">
        <f ca="1">+MID(INDEX(WORLDCUP!$AF$101:$AF$147,MATCH(Y37,WORLDCUP!$Z$101:$Z$147,0)),1,IF(WORLDCUP!$H$113&lt;144,6,3))</f>
        <v>Alg</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3</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2</v>
      </c>
      <c r="F38" s="446" t="str">
        <f ca="1">+MID(INDEX(WORLDCUP!$AF$4:$AF$147,MATCH(A38,WORLDCUP!$AH$4:$AH$147,0)),1,3)</f>
        <v>Cur</v>
      </c>
      <c r="G38" s="467">
        <v>3</v>
      </c>
      <c r="H38" s="468" t="str">
        <f ca="1">+MID(INDEX(WORLDCUP!$AL$6:$AL$97,MATCH(L38,WORLDCUP!$AI$6:$AI$97,0)),1,3)</f>
        <v>Cur</v>
      </c>
      <c r="I38" s="38">
        <f ca="1">+INDEX(WORLDCUP!$AM$6:$AM$97,MATCH(L38,WORLDCUP!$AI$6:$AI$97,0))</f>
        <v>2</v>
      </c>
      <c r="J38" s="39">
        <f ca="1">+INDEX(WORLDCUP!$AT$6:$AT$97,MATCH(L38,WORLDCUP!$AI$6:$AI$97,0))</f>
        <v>-3</v>
      </c>
      <c r="K38" s="43" t="str">
        <f ca="1">+INDEX(WORLDCUP!$AR$6:$AR$97,MATCH(L38,WORLDCUP!$AI$6:$AI$97,0))&amp;"-"&amp;INDEX(WORLDCUP!$AS$6:$AS$97,MATCH(L38,WORLDCUP!$AI$6:$AI$97,0))</f>
        <v>3-6</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-5</v>
      </c>
      <c r="W38" s="43" t="str">
        <f ca="1">+INDEX(WORLDCUP!$AR$6:$AR$97,MATCH(X38,WORLDCUP!$AI$6:$AI$97,0))&amp;"-"&amp;INDEX(WORLDCUP!$AS$6:$AS$97,MATCH(X38,WORLDCUP!$AI$6:$AI$97,0))</f>
        <v>1-6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Ivo</v>
      </c>
      <c r="I39" s="477">
        <f ca="1">+INDEX(WORLDCUP!$AM$6:$AM$97,MATCH(L39,WORLDCUP!$AI$6:$AI$97,0))</f>
        <v>1</v>
      </c>
      <c r="J39" s="478">
        <f ca="1">+INDEX(WORLDCUP!$AT$6:$AT$97,MATCH(L39,WORLDCUP!$AI$6:$AI$97,0))</f>
        <v>-4</v>
      </c>
      <c r="K39" s="479" t="str">
        <f ca="1">+INDEX(WORLDCUP!$AR$6:$AR$97,MATCH(L39,WORLDCUP!$AI$6:$AI$97,0))&amp;"-"&amp;INDEX(WORLDCUP!$AS$6:$AS$97,MATCH(L39,WORLDCUP!$AI$6:$AI$97,0))</f>
        <v>3-7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-7</v>
      </c>
      <c r="W39" s="479" t="str">
        <f ca="1">+INDEX(WORLDCUP!$AR$6:$AR$97,MATCH(X39,WORLDCUP!$AI$6:$AI$97,0))&amp;"-"&amp;INDEX(WORLDCUP!$AS$6:$AS$97,MATCH(X39,WORLDCUP!$AI$6:$AI$97,0))</f>
        <v>0-7</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3</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3</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9</v>
      </c>
      <c r="K44" s="451" t="str">
        <f ca="1">+INDEX(WORLDCUP!$AR$6:$AR$97,MATCH(L44,WORLDCUP!$AI$6:$AI$97,0))&amp;"-"&amp;INDEX(WORLDCUP!$AS$6:$AS$97,MATCH(L44,WORLDCUP!$AI$6:$AI$97,0))</f>
        <v>10-1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Cro</v>
      </c>
      <c r="U44" s="449">
        <f ca="1">+INDEX(WORLDCUP!$AM$6:$AM$97,MATCH(X44,WORLDCUP!$AI$6:$AI$97,0))</f>
        <v>9</v>
      </c>
      <c r="V44" s="450">
        <f ca="1">+INDEX(WORLDCUP!$AT$6:$AT$97,MATCH(X44,WORLDCUP!$AI$6:$AI$97,0))</f>
        <v>6</v>
      </c>
      <c r="W44" s="451" t="str">
        <f ca="1">+INDEX(WORLDCUP!$AR$6:$AR$97,MATCH(X44,WORLDCUP!$AI$6:$AI$97,0))&amp;"-"&amp;INDEX(WORLDCUP!$AS$6:$AS$97,MATCH(X44,WORLDCUP!$AI$6:$AI$97,0))</f>
        <v>8-2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2</v>
      </c>
      <c r="K45" s="43" t="str">
        <f ca="1">+INDEX(WORLDCUP!$AR$6:$AR$97,MATCH(L45,WORLDCUP!$AI$6:$AI$97,0))&amp;"-"&amp;INDEX(WORLDCUP!$AS$6:$AS$97,MATCH(L45,WORLDCUP!$AI$6:$AI$97,0))</f>
        <v>7-5</v>
      </c>
      <c r="L45" s="181" t="s">
        <v>677</v>
      </c>
      <c r="M45" s="181">
        <v>45</v>
      </c>
      <c r="N45" s="568"/>
      <c r="O45" s="444" t="str">
        <f ca="1">+MID(INDEX(WORLDCUP!$AA$4:$AA$147,MATCH(M45,WORLDCUP!$AH$4:$AH$147,0)),1,3)</f>
        <v>Eng</v>
      </c>
      <c r="P45" s="445">
        <f>IF(ISBLANK(INDEX(WORLDCUP!$AC$4:$AC$147,MATCH(M45,WORLDCUP!$AH$4:$AH$147,0))),"",INDEX(WORLDCUP!$AC$4:$AC$147,MATCH(M45,WORLDCUP!$AH$4:$AH$147,0)))</f>
        <v>1</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Eng</v>
      </c>
      <c r="U45" s="38">
        <f ca="1">+INDEX(WORLDCUP!$AM$6:$AM$97,MATCH(X45,WORLDCUP!$AI$6:$AI$97,0))</f>
        <v>6</v>
      </c>
      <c r="V45" s="39">
        <f ca="1">+INDEX(WORLDCUP!$AT$6:$AT$97,MATCH(X45,WORLDCUP!$AI$6:$AI$97,0))</f>
        <v>1</v>
      </c>
      <c r="W45" s="43" t="str">
        <f ca="1">+INDEX(WORLDCUP!$AR$6:$AR$97,MATCH(X45,WORLDCUP!$AI$6:$AI$97,0))&amp;"-"&amp;INDEX(WORLDCUP!$AS$6:$AS$97,MATCH(X45,WORLDCUP!$AI$6:$AI$97,0))</f>
        <v>5-4</v>
      </c>
      <c r="X45" s="181" t="s">
        <v>695</v>
      </c>
      <c r="Y45" s="181">
        <v>85</v>
      </c>
      <c r="Z45" s="425" t="s">
        <v>660</v>
      </c>
      <c r="AA45" s="426" t="str">
        <f ca="1">+MID(INDEX(WORLDCUP!$AA$101:$AA$147,MATCH(Y45,WORLDCUP!$Z$101:$Z$147,0)),1,3)</f>
        <v>Bos</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4</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5-4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2-3</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Bos</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-12</v>
      </c>
      <c r="K47" s="479" t="str">
        <f ca="1">+INDEX(WORLDCUP!$AR$6:$AR$97,MATCH(L47,WORLDCUP!$AI$6:$AI$97,0))&amp;"-"&amp;INDEX(WORLDCUP!$AS$6:$AS$97,MATCH(L47,WORLDCUP!$AI$6:$AI$97,0))</f>
        <v>0-12</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1-7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5</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Norway</v>
      </c>
      <c r="F2" s="9" t="str">
        <f ca="1">+WORLDCUP!BD63</f>
        <v>Sweden</v>
      </c>
      <c r="G2" s="9" t="str">
        <f ca="1">+WORLDCUP!BD65</f>
        <v>Saudi Arabia</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Norway</v>
      </c>
      <c r="F3" s="9" t="str">
        <f ca="1">+WORLDCUP!BD61</f>
        <v>Australia</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Norway</v>
      </c>
      <c r="F4" s="9" t="str">
        <f ca="1">+WORLDCUP!BD61</f>
        <v>Australia</v>
      </c>
      <c r="G4" s="9" t="str">
        <f ca="1">+WORLDCUP!BD65</f>
        <v>Saudi Arabia</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Norway</v>
      </c>
      <c r="F5" s="9" t="str">
        <f ca="1">+WORLDCUP!BD61</f>
        <v>Australia</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New Zealand</v>
      </c>
      <c r="E6" s="9" t="str">
        <f ca="1">+WORLDCUP!BD66</f>
        <v>Norway</v>
      </c>
      <c r="F6" s="9" t="str">
        <f ca="1">+WORLDCUP!BD61</f>
        <v>Australia</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New Zealand</v>
      </c>
      <c r="E7" s="9" t="str">
        <f ca="1">+WORLDCUP!BD67</f>
        <v>Algeria</v>
      </c>
      <c r="F7" s="9" t="str">
        <f ca="1">+WORLDCUP!BD61</f>
        <v>Australia</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New Zealand</v>
      </c>
      <c r="E8" s="9" t="str">
        <f ca="1">+WORLDCUP!BD66</f>
        <v>Norway</v>
      </c>
      <c r="F8" s="9" t="str">
        <f ca="1">+WORLDCUP!BD61</f>
        <v>Australia</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New Zealand</v>
      </c>
      <c r="E9" s="9" t="str">
        <f ca="1">+WORLDCUP!BD67</f>
        <v>Algeria</v>
      </c>
      <c r="F9" s="9" t="str">
        <f ca="1">+WORLDCUP!BD61</f>
        <v>Australia</v>
      </c>
      <c r="G9" s="9" t="str">
        <f ca="1">+WORLDCUP!BD65</f>
        <v>Saudi Arabia</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New Zealand</v>
      </c>
      <c r="E10" s="9" t="str">
        <f ca="1">+WORLDCUP!BD67</f>
        <v>Algeria</v>
      </c>
      <c r="F10" s="9" t="str">
        <f ca="1">+WORLDCUP!BD61</f>
        <v>Australia</v>
      </c>
      <c r="G10" s="9" t="str">
        <f ca="1">+WORLDCUP!BD65</f>
        <v>Saudi Arabia</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Norway</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Norway</v>
      </c>
      <c r="F12" s="9" t="str">
        <f ca="1">+WORLDCUP!BD60</f>
        <v>Scotland</v>
      </c>
      <c r="G12" s="9" t="str">
        <f ca="1">+WORLDCUP!BD65</f>
        <v>Saudi Arabia</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Norway</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New Zealand</v>
      </c>
      <c r="E14" s="9" t="str">
        <f ca="1">+WORLDCUP!BD66</f>
        <v>Norway</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New Zealand</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New Zealand</v>
      </c>
      <c r="E16" s="9" t="str">
        <f ca="1">+WORLDCUP!BD66</f>
        <v>Norway</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New Zealand</v>
      </c>
      <c r="E17" s="9" t="str">
        <f ca="1">+WORLDCUP!BD67</f>
        <v>Algeria</v>
      </c>
      <c r="F17" s="9" t="str">
        <f ca="1">+WORLDCUP!BD60</f>
        <v>Scotland</v>
      </c>
      <c r="G17" s="9" t="str">
        <f ca="1">+WORLDCUP!BD65</f>
        <v>Saudi Arabia</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New Zealand</v>
      </c>
      <c r="E18" s="9" t="str">
        <f ca="1">+WORLDCUP!BD67</f>
        <v>Algeria</v>
      </c>
      <c r="F18" s="9" t="str">
        <f ca="1">+WORLDCUP!BD60</f>
        <v>Scotland</v>
      </c>
      <c r="G18" s="9" t="str">
        <f ca="1">+WORLDCUP!BD65</f>
        <v>Saudi Arabia</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Norway</v>
      </c>
      <c r="F19" s="9" t="str">
        <f ca="1">+WORLDCUP!BD60</f>
        <v>Scotland</v>
      </c>
      <c r="G19" s="9" t="str">
        <f ca="1">+WORLDCUP!BD67</f>
        <v>Algeria</v>
      </c>
      <c r="H19" s="9" t="str">
        <f ca="1">+WORLDCUP!BD61</f>
        <v>Australia</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Australia</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Norway</v>
      </c>
      <c r="F21" s="9" t="str">
        <f ca="1">+WORLDCUP!BD61</f>
        <v>Australia</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Australia</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Norway</v>
      </c>
      <c r="F23" s="9" t="str">
        <f ca="1">+WORLDCUP!BD61</f>
        <v>Australia</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Australia</v>
      </c>
      <c r="G24" s="9" t="str">
        <f ca="1">+WORLDCUP!BD65</f>
        <v>Saudi Arabia</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Australia</v>
      </c>
      <c r="G25" s="9" t="str">
        <f ca="1">+WORLDCUP!BD65</f>
        <v>Saudi Arabia</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Norway</v>
      </c>
      <c r="F26" s="9" t="str">
        <f ca="1">+WORLDCUP!BD60</f>
        <v>Scotland</v>
      </c>
      <c r="G26" s="9" t="str">
        <f ca="1">+WORLDCUP!BD65</f>
        <v>Saudi Arabia</v>
      </c>
      <c r="H26" s="9" t="str">
        <f ca="1">+WORLDCUP!BD61</f>
        <v>Australia</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New Zealand</v>
      </c>
      <c r="E27" s="9" t="str">
        <f ca="1">+WORLDCUP!BD66</f>
        <v>Norway</v>
      </c>
      <c r="F27" s="9" t="str">
        <f ca="1">+WORLDCUP!BD60</f>
        <v>Scotland</v>
      </c>
      <c r="G27" s="9" t="str">
        <f ca="1">+WORLDCUP!BD67</f>
        <v>Algeria</v>
      </c>
      <c r="H27" s="9" t="str">
        <f ca="1">+WORLDCUP!BD61</f>
        <v>Australia</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New Zealand</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New Zealand</v>
      </c>
      <c r="E29" s="9" t="str">
        <f ca="1">+WORLDCUP!BD66</f>
        <v>Norway</v>
      </c>
      <c r="F29" s="9" t="str">
        <f ca="1">+WORLDCUP!BD60</f>
        <v>Scotland</v>
      </c>
      <c r="G29" s="9" t="str">
        <f ca="1">+WORLDCUP!BD65</f>
        <v>Saudi Arabia</v>
      </c>
      <c r="H29" s="9" t="str">
        <f ca="1">+WORLDCUP!BD61</f>
        <v>Australia</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New Zealand</v>
      </c>
      <c r="E30" s="9" t="str">
        <f ca="1">+WORLDCUP!BD67</f>
        <v>Algeria</v>
      </c>
      <c r="F30" s="9" t="str">
        <f ca="1">+WORLDCUP!BD60</f>
        <v>Scotland</v>
      </c>
      <c r="G30" s="9" t="str">
        <f ca="1">+WORLDCUP!BD65</f>
        <v>Saudi Arabia</v>
      </c>
      <c r="H30" s="9" t="str">
        <f ca="1">+WORLDCUP!BD61</f>
        <v>Australia</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New Zealand</v>
      </c>
      <c r="E31" s="9" t="str">
        <f ca="1">+WORLDCUP!BD67</f>
        <v>Algeria</v>
      </c>
      <c r="F31" s="9" t="str">
        <f ca="1">+WORLDCUP!BD60</f>
        <v>Scotland</v>
      </c>
      <c r="G31" s="9" t="str">
        <f ca="1">+WORLDCUP!BD65</f>
        <v>Saudi Arabia</v>
      </c>
      <c r="H31" s="9" t="str">
        <f ca="1">+WORLDCUP!BD61</f>
        <v>Australia</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Australia</v>
      </c>
      <c r="G32" s="9" t="str">
        <f ca="1">+WORLDCUP!BD66</f>
        <v>Norway</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Australia</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Norway</v>
      </c>
      <c r="F34" s="9" t="str">
        <f ca="1">+WORLDCUP!BD61</f>
        <v>Australia</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Australia</v>
      </c>
      <c r="G35" s="9" t="str">
        <f ca="1">+WORLDCUP!BD65</f>
        <v>Saudi Arabia</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Australia</v>
      </c>
      <c r="G36" s="9" t="str">
        <f ca="1">+WORLDCUP!BD65</f>
        <v>Saudi Arabia</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Curaçao</v>
      </c>
      <c r="F37" s="9" t="str">
        <f ca="1">+WORLDCUP!BD61</f>
        <v>Australia</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Curaçao</v>
      </c>
      <c r="F38" s="9" t="str">
        <f ca="1">+WORLDCUP!BD61</f>
        <v>Australia</v>
      </c>
      <c r="G38" s="9" t="str">
        <f ca="1">+WORLDCUP!BD66</f>
        <v>Norway</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Curaçao</v>
      </c>
      <c r="F39" s="9" t="str">
        <f ca="1">+WORLDCUP!BD61</f>
        <v>Australia</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Curaçao</v>
      </c>
      <c r="F40" s="9" t="str">
        <f ca="1">+WORLDCUP!BD61</f>
        <v>Australia</v>
      </c>
      <c r="G40" s="9" t="str">
        <f ca="1">+WORLDCUP!BD67</f>
        <v>Algeria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Curaçao</v>
      </c>
      <c r="F41" s="9" t="str">
        <f ca="1">+WORLDCUP!BD61</f>
        <v>Australia</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Australia</v>
      </c>
      <c r="G42" s="9" t="str">
        <f ca="1">+WORLDCUP!BD65</f>
        <v>Saudi Arabia</v>
      </c>
      <c r="H42" s="9" t="str">
        <f ca="1">+WORLDCUP!BD63</f>
        <v>Sweden</v>
      </c>
      <c r="I42" s="9" t="str">
        <f ca="1">+WORLDCUP!BD69</f>
        <v>Ghana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Australia</v>
      </c>
      <c r="G43" s="9" t="str">
        <f ca="1">+WORLDCUP!BD65</f>
        <v>Saudi Arabia</v>
      </c>
      <c r="H43" s="9" t="str">
        <f ca="1">+WORLDCUP!BD63</f>
        <v>Sweden</v>
      </c>
      <c r="I43" s="9" t="str">
        <f ca="1">+WORLDCUP!BD62</f>
        <v>Curaçao</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Curaçao</v>
      </c>
      <c r="F44" s="9" t="str">
        <f ca="1">+WORLDCUP!BD61</f>
        <v>Australia</v>
      </c>
      <c r="G44" s="9" t="str">
        <f ca="1">+WORLDCUP!BD65</f>
        <v>Saudi Arabia</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Curaçao</v>
      </c>
      <c r="F45" s="9" t="str">
        <f ca="1">+WORLDCUP!BD61</f>
        <v>Australia</v>
      </c>
      <c r="G45" s="9" t="str">
        <f ca="1">+WORLDCUP!BD65</f>
        <v>Saudi Arabia</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Australia</v>
      </c>
      <c r="G46" s="9" t="str">
        <f ca="1">+WORLDCUP!BD65</f>
        <v>Saudi Arabia</v>
      </c>
      <c r="H46" s="9" t="str">
        <f ca="1">+WORLDCUP!BD63</f>
        <v>Sweden</v>
      </c>
      <c r="I46" s="9" t="str">
        <f ca="1">+WORLDCUP!BD62</f>
        <v>Curaçao</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Switzerland</v>
      </c>
      <c r="F47" s="9" t="str">
        <f ca="1">+WORLDCUP!BD63</f>
        <v>Sweden</v>
      </c>
      <c r="G47" s="9" t="str">
        <f ca="1">+WORLDCUP!BD66</f>
        <v>Norway</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Norway</v>
      </c>
      <c r="F48" s="9" t="str">
        <f ca="1">+WORLDCUP!BD59</f>
        <v>Switzerland</v>
      </c>
      <c r="G48" s="9" t="str">
        <f ca="1">+WORLDCUP!BD65</f>
        <v>Saudi Arabia</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Switzerland</v>
      </c>
      <c r="F49" s="9" t="str">
        <f ca="1">+WORLDCUP!BD63</f>
        <v>Sweden</v>
      </c>
      <c r="G49" s="9" t="str">
        <f ca="1">+WORLDCUP!BD66</f>
        <v>Norway</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Switzerland</v>
      </c>
      <c r="F50" s="9" t="str">
        <f ca="1">+WORLDCUP!BD63</f>
        <v>Sweden</v>
      </c>
      <c r="G50" s="9" t="str">
        <f ca="1">+WORLDCUP!BD66</f>
        <v>Norway</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Switzerland</v>
      </c>
      <c r="F51" s="9" t="str">
        <f ca="1">+WORLDCUP!BD63</f>
        <v>Sweden</v>
      </c>
      <c r="G51" s="9" t="str">
        <f ca="1">+WORLDCUP!BD65</f>
        <v>Saudi Arabia</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New Zealand</v>
      </c>
      <c r="E52" s="9" t="str">
        <f ca="1">+WORLDCUP!BD59</f>
        <v>Switzerland</v>
      </c>
      <c r="F52" s="9" t="str">
        <f ca="1">+WORLDCUP!BD63</f>
        <v>Sweden</v>
      </c>
      <c r="G52" s="9" t="str">
        <f ca="1">+WORLDCUP!BD66</f>
        <v>Norway</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Switzerland</v>
      </c>
      <c r="F53" s="9" t="str">
        <f ca="1">+WORLDCUP!BD63</f>
        <v>Sweden</v>
      </c>
      <c r="G53" s="9" t="str">
        <f ca="1">+WORLDCUP!BD65</f>
        <v>Saudi Arabia</v>
      </c>
      <c r="H53" s="9" t="str">
        <f ca="1">+WORLDCUP!BD64</f>
        <v>New Zealand</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Switzerland</v>
      </c>
      <c r="F54" s="9" t="str">
        <f ca="1">+WORLDCUP!BD63</f>
        <v>Sweden</v>
      </c>
      <c r="G54" s="9" t="str">
        <f ca="1">+WORLDCUP!BD65</f>
        <v>Saudi Arabia</v>
      </c>
      <c r="H54" s="9" t="str">
        <f ca="1">+WORLDCUP!BD64</f>
        <v>New Zealand</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Switzerland</v>
      </c>
      <c r="F55" s="9" t="str">
        <f ca="1">+WORLDCUP!BD61</f>
        <v>Australia</v>
      </c>
      <c r="G55" s="9" t="str">
        <f ca="1">+WORLDCUP!BD66</f>
        <v>Norway</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Switzerland</v>
      </c>
      <c r="F56" s="9" t="str">
        <f ca="1">+WORLDCUP!BD61</f>
        <v>Australia</v>
      </c>
      <c r="G56" s="9" t="str">
        <f ca="1">+WORLDCUP!BD66</f>
        <v>Norway</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New Zealand</v>
      </c>
      <c r="E57" s="9" t="str">
        <f ca="1">+WORLDCUP!BD59</f>
        <v>Switzerland</v>
      </c>
      <c r="F57" s="9" t="str">
        <f ca="1">+WORLDCUP!BD61</f>
        <v>Australia</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Switzerland</v>
      </c>
      <c r="F58" s="9" t="str">
        <f ca="1">+WORLDCUP!BD61</f>
        <v>Australia</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Switzerland</v>
      </c>
      <c r="F59" s="9" t="str">
        <f ca="1">+WORLDCUP!BD61</f>
        <v>Australia</v>
      </c>
      <c r="G59" s="9" t="str">
        <f ca="1">+WORLDCUP!BD66</f>
        <v>Norway</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Switzerland</v>
      </c>
      <c r="F60" s="9" t="str">
        <f ca="1">+WORLDCUP!BD61</f>
        <v>Australia</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Switzerland</v>
      </c>
      <c r="F61" s="9" t="str">
        <f ca="1">+WORLDCUP!BD61</f>
        <v>Australia</v>
      </c>
      <c r="G61" s="9" t="str">
        <f ca="1">+WORLDCUP!BD67</f>
        <v>Algeria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Switzerland</v>
      </c>
      <c r="F62" s="9" t="str">
        <f ca="1">+WORLDCUP!BD61</f>
        <v>Australia</v>
      </c>
      <c r="G62" s="9" t="str">
        <f ca="1">+WORLDCUP!BD66</f>
        <v>Norway</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Switzerland</v>
      </c>
      <c r="F63" s="9" t="str">
        <f ca="1">+WORLDCUP!BD61</f>
        <v>Australia</v>
      </c>
      <c r="G63" s="9" t="str">
        <f ca="1">+WORLDCUP!BD66</f>
        <v>Norway</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Switzerland</v>
      </c>
      <c r="F64" s="9" t="str">
        <f ca="1">+WORLDCUP!BD61</f>
        <v>Australia</v>
      </c>
      <c r="G64" s="9" t="str">
        <f ca="1">+WORLDCUP!BD65</f>
        <v>Saudi Arabia</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New Zealand</v>
      </c>
      <c r="E65" s="9" t="str">
        <f ca="1">+WORLDCUP!BD59</f>
        <v>Switzerland</v>
      </c>
      <c r="F65" s="9" t="str">
        <f ca="1">+WORLDCUP!BD61</f>
        <v>Australia</v>
      </c>
      <c r="G65" s="9" t="str">
        <f ca="1">+WORLDCUP!BD66</f>
        <v>Norway</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Switzerland</v>
      </c>
      <c r="F66" s="9" t="str">
        <f ca="1">+WORLDCUP!BD61</f>
        <v>Australia</v>
      </c>
      <c r="G66" s="9" t="str">
        <f ca="1">+WORLDCUP!BD65</f>
        <v>Saudi Arabia</v>
      </c>
      <c r="H66" s="9" t="str">
        <f ca="1">+WORLDCUP!BD64</f>
        <v>New Zealand</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Switzerland</v>
      </c>
      <c r="F67" s="9" t="str">
        <f ca="1">+WORLDCUP!BD61</f>
        <v>Australia</v>
      </c>
      <c r="G67" s="9" t="str">
        <f ca="1">+WORLDCUP!BD65</f>
        <v>Saudi Arabia</v>
      </c>
      <c r="H67" s="9" t="str">
        <f ca="1">+WORLDCUP!BD64</f>
        <v>New Zealand</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Switzerland</v>
      </c>
      <c r="F68" s="9" t="str">
        <f ca="1">+WORLDCUP!BD61</f>
        <v>Australia</v>
      </c>
      <c r="G68" s="9" t="str">
        <f ca="1">+WORLDCUP!BD66</f>
        <v>Norway</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Switzerland</v>
      </c>
      <c r="F69" s="9" t="str">
        <f ca="1">+WORLDCUP!BD61</f>
        <v>Australia</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Norway</v>
      </c>
      <c r="E70" s="9" t="str">
        <f ca="1">+WORLDCUP!BD59</f>
        <v>Switzerland</v>
      </c>
      <c r="F70" s="9" t="str">
        <f ca="1">+WORLDCUP!BD61</f>
        <v>Australia</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Switzerland</v>
      </c>
      <c r="F71" s="9" t="str">
        <f ca="1">+WORLDCUP!BD61</f>
        <v>Australia</v>
      </c>
      <c r="G71" s="9" t="str">
        <f ca="1">+WORLDCUP!BD65</f>
        <v>Saudi Arabia</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Switzerland</v>
      </c>
      <c r="F72" s="9" t="str">
        <f ca="1">+WORLDCUP!BD61</f>
        <v>Australia</v>
      </c>
      <c r="G72" s="9" t="str">
        <f ca="1">+WORLDCUP!BD65</f>
        <v>Saudi Arabia</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New Zealand</v>
      </c>
      <c r="E73" s="9" t="str">
        <f ca="1">+WORLDCUP!BD59</f>
        <v>Switzerland</v>
      </c>
      <c r="F73" s="9" t="str">
        <f ca="1">+WORLDCUP!BD61</f>
        <v>Australia</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New Zealand</v>
      </c>
      <c r="E74" s="9" t="str">
        <f ca="1">+WORLDCUP!BD59</f>
        <v>Switzerland</v>
      </c>
      <c r="F74" s="9" t="str">
        <f ca="1">+WORLDCUP!BD61</f>
        <v>Australia</v>
      </c>
      <c r="G74" s="9" t="str">
        <f ca="1">+WORLDCUP!BD66</f>
        <v>Norway</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New Zealand</v>
      </c>
      <c r="E75" s="9" t="str">
        <f ca="1">+WORLDCUP!BD59</f>
        <v>Switzerland</v>
      </c>
      <c r="F75" s="9" t="str">
        <f ca="1">+WORLDCUP!BD61</f>
        <v>Australia</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New Zealand</v>
      </c>
      <c r="E76" s="9" t="str">
        <f ca="1">+WORLDCUP!BD59</f>
        <v>Switzerland</v>
      </c>
      <c r="F76" s="9" t="str">
        <f ca="1">+WORLDCUP!BD61</f>
        <v>Australia</v>
      </c>
      <c r="G76" s="9" t="str">
        <f ca="1">+WORLDCUP!BD67</f>
        <v>Algeria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New Zealand</v>
      </c>
      <c r="E77" s="9" t="str">
        <f ca="1">+WORLDCUP!BD59</f>
        <v>Switzerland</v>
      </c>
      <c r="F77" s="9" t="str">
        <f ca="1">+WORLDCUP!BD61</f>
        <v>Australia</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Switzerland</v>
      </c>
      <c r="F78" s="9" t="str">
        <f ca="1">+WORLDCUP!BD61</f>
        <v>Australia</v>
      </c>
      <c r="G78" s="9" t="str">
        <f ca="1">+WORLDCUP!BD67</f>
        <v>Algeria</v>
      </c>
      <c r="H78" s="9" t="str">
        <f ca="1">+WORLDCUP!BD63</f>
        <v>Sweden</v>
      </c>
      <c r="I78" s="9" t="str">
        <f ca="1">+WORLDCUP!BD69</f>
        <v>Ghana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Switzerland</v>
      </c>
      <c r="F79" s="9" t="str">
        <f ca="1">+WORLDCUP!BD61</f>
        <v>Australia</v>
      </c>
      <c r="G79" s="9" t="str">
        <f ca="1">+WORLDCUP!BD67</f>
        <v>Algeria</v>
      </c>
      <c r="H79" s="9" t="str">
        <f ca="1">+WORLDCUP!BD63</f>
        <v>Sweden</v>
      </c>
      <c r="I79" s="9" t="str">
        <f ca="1">+WORLDCUP!BD62</f>
        <v>Curaçao</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New Zealand</v>
      </c>
      <c r="E80" s="9" t="str">
        <f ca="1">+WORLDCUP!BD59</f>
        <v>Switzerland</v>
      </c>
      <c r="F80" s="9" t="str">
        <f ca="1">+WORLDCUP!BD61</f>
        <v>Australia</v>
      </c>
      <c r="G80" s="9" t="str">
        <f ca="1">+WORLDCUP!BD65</f>
        <v>Saudi Arabia</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New Zealand</v>
      </c>
      <c r="E81" s="9" t="str">
        <f ca="1">+WORLDCUP!BD59</f>
        <v>Switzerland</v>
      </c>
      <c r="F81" s="9" t="str">
        <f ca="1">+WORLDCUP!BD61</f>
        <v>Australia</v>
      </c>
      <c r="G81" s="9" t="str">
        <f ca="1">+WORLDCUP!BD65</f>
        <v>Saudi Arabia</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Switzerland</v>
      </c>
      <c r="F82" s="9" t="str">
        <f ca="1">+WORLDCUP!BD61</f>
        <v>Australia</v>
      </c>
      <c r="G82" s="9" t="str">
        <f ca="1">+WORLDCUP!BD67</f>
        <v>Algeria</v>
      </c>
      <c r="H82" s="9" t="str">
        <f ca="1">+WORLDCUP!BD63</f>
        <v>Sweden</v>
      </c>
      <c r="I82" s="9" t="str">
        <f ca="1">+WORLDCUP!BD62</f>
        <v>Curaçao</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Switzerland</v>
      </c>
      <c r="F83" s="9" t="str">
        <f ca="1">+WORLDCUP!BD60</f>
        <v>Scotland</v>
      </c>
      <c r="G83" s="9" t="str">
        <f ca="1">+WORLDCUP!BD66</f>
        <v>Norway</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Switzerland</v>
      </c>
      <c r="F84" s="9" t="str">
        <f ca="1">+WORLDCUP!BD60</f>
        <v>Scotland</v>
      </c>
      <c r="G84" s="9" t="str">
        <f ca="1">+WORLDCUP!BD66</f>
        <v>Norway</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New Zealand</v>
      </c>
      <c r="E85" s="9" t="str">
        <f ca="1">+WORLDCUP!BD59</f>
        <v>Switzerland</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Switzerland</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Switzerland</v>
      </c>
      <c r="F87" s="9" t="str">
        <f ca="1">+WORLDCUP!BD60</f>
        <v>Scotland</v>
      </c>
      <c r="G87" s="9" t="str">
        <f ca="1">+WORLDCUP!BD66</f>
        <v>Norway</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Switzerland</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Switzerland</v>
      </c>
      <c r="F89" s="9" t="str">
        <f ca="1">+WORLDCUP!BD60</f>
        <v>Scotland</v>
      </c>
      <c r="G89" s="9" t="str">
        <f ca="1">+WORLDCUP!BD67</f>
        <v>Algeria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Switzerland</v>
      </c>
      <c r="F90" s="9" t="str">
        <f ca="1">+WORLDCUP!BD60</f>
        <v>Scotland</v>
      </c>
      <c r="G90" s="9" t="str">
        <f ca="1">+WORLDCUP!BD66</f>
        <v>Norway</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Switzerland</v>
      </c>
      <c r="F91" s="9" t="str">
        <f ca="1">+WORLDCUP!BD60</f>
        <v>Scotland</v>
      </c>
      <c r="G91" s="9" t="str">
        <f ca="1">+WORLDCUP!BD66</f>
        <v>Norway</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Switzerland</v>
      </c>
      <c r="F92" s="9" t="str">
        <f ca="1">+WORLDCUP!BD60</f>
        <v>Scotland</v>
      </c>
      <c r="G92" s="9" t="str">
        <f ca="1">+WORLDCUP!BD65</f>
        <v>Saudi Arabia</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New Zealand</v>
      </c>
      <c r="E93" s="9" t="str">
        <f ca="1">+WORLDCUP!BD59</f>
        <v>Switzerland</v>
      </c>
      <c r="F93" s="9" t="str">
        <f ca="1">+WORLDCUP!BD60</f>
        <v>Scotland</v>
      </c>
      <c r="G93" s="9" t="str">
        <f ca="1">+WORLDCUP!BD66</f>
        <v>Norway</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Switzerland</v>
      </c>
      <c r="F94" s="9" t="str">
        <f ca="1">+WORLDCUP!BD60</f>
        <v>Scotland</v>
      </c>
      <c r="G94" s="9" t="str">
        <f ca="1">+WORLDCUP!BD65</f>
        <v>Saudi Arabia</v>
      </c>
      <c r="H94" s="9" t="str">
        <f ca="1">+WORLDCUP!BD64</f>
        <v>New Zealand</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Switzerland</v>
      </c>
      <c r="F95" s="9" t="str">
        <f ca="1">+WORLDCUP!BD60</f>
        <v>Scotland</v>
      </c>
      <c r="G95" s="9" t="str">
        <f ca="1">+WORLDCUP!BD65</f>
        <v>Saudi Arabia</v>
      </c>
      <c r="H95" s="9" t="str">
        <f ca="1">+WORLDCUP!BD64</f>
        <v>New Zealand</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Switzerland</v>
      </c>
      <c r="F96" s="9" t="str">
        <f ca="1">+WORLDCUP!BD60</f>
        <v>Scotland</v>
      </c>
      <c r="G96" s="9" t="str">
        <f ca="1">+WORLDCUP!BD66</f>
        <v>Norway</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Switzerland</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Norway</v>
      </c>
      <c r="E98" s="9" t="str">
        <f ca="1">+WORLDCUP!BD59</f>
        <v>Switzerland</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Switzerland</v>
      </c>
      <c r="F99" s="9" t="str">
        <f ca="1">+WORLDCUP!BD60</f>
        <v>Scotland</v>
      </c>
      <c r="G99" s="9" t="str">
        <f ca="1">+WORLDCUP!BD65</f>
        <v>Saudi Arabia</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Switzerland</v>
      </c>
      <c r="F100" s="9" t="str">
        <f ca="1">+WORLDCUP!BD60</f>
        <v>Scotland</v>
      </c>
      <c r="G100" s="9" t="str">
        <f ca="1">+WORLDCUP!BD65</f>
        <v>Saudi Arabia</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New Zealand</v>
      </c>
      <c r="E101" s="9" t="str">
        <f ca="1">+WORLDCUP!BD59</f>
        <v>Switzerland</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New Zealand</v>
      </c>
      <c r="E102" s="9" t="str">
        <f ca="1">+WORLDCUP!BD59</f>
        <v>Switzerland</v>
      </c>
      <c r="F102" s="9" t="str">
        <f ca="1">+WORLDCUP!BD60</f>
        <v>Scotland</v>
      </c>
      <c r="G102" s="9" t="str">
        <f ca="1">+WORLDCUP!BD66</f>
        <v>Norway</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New Zealand</v>
      </c>
      <c r="E103" s="9" t="str">
        <f ca="1">+WORLDCUP!BD59</f>
        <v>Switzerland</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New Zealand</v>
      </c>
      <c r="E104" s="9" t="str">
        <f ca="1">+WORLDCUP!BD59</f>
        <v>Switzerland</v>
      </c>
      <c r="F104" s="9" t="str">
        <f ca="1">+WORLDCUP!BD60</f>
        <v>Scotland</v>
      </c>
      <c r="G104" s="9" t="str">
        <f ca="1">+WORLDCUP!BD67</f>
        <v>Algeria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New Zealand</v>
      </c>
      <c r="E105" s="9" t="str">
        <f ca="1">+WORLDCUP!BD59</f>
        <v>Switzerland</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Switzerland</v>
      </c>
      <c r="F106" s="9" t="str">
        <f ca="1">+WORLDCUP!BD60</f>
        <v>Scotland</v>
      </c>
      <c r="G106" s="9" t="str">
        <f ca="1">+WORLDCUP!BD67</f>
        <v>Algeria</v>
      </c>
      <c r="H106" s="9" t="str">
        <f ca="1">+WORLDCUP!BD63</f>
        <v>Sweden</v>
      </c>
      <c r="I106" s="9" t="str">
        <f ca="1">+WORLDCUP!BD69</f>
        <v>Ghana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Switzerland</v>
      </c>
      <c r="F107" s="9" t="str">
        <f ca="1">+WORLDCUP!BD60</f>
        <v>Scotland</v>
      </c>
      <c r="G107" s="9" t="str">
        <f ca="1">+WORLDCUP!BD67</f>
        <v>Algeria</v>
      </c>
      <c r="H107" s="9" t="str">
        <f ca="1">+WORLDCUP!BD63</f>
        <v>Sweden</v>
      </c>
      <c r="I107" s="9" t="str">
        <f ca="1">+WORLDCUP!BD62</f>
        <v>Curaçao</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New Zealand</v>
      </c>
      <c r="E108" s="9" t="str">
        <f ca="1">+WORLDCUP!BD59</f>
        <v>Switzerland</v>
      </c>
      <c r="F108" s="9" t="str">
        <f ca="1">+WORLDCUP!BD60</f>
        <v>Scotland</v>
      </c>
      <c r="G108" s="9" t="str">
        <f ca="1">+WORLDCUP!BD65</f>
        <v>Saudi Arabia</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New Zealand</v>
      </c>
      <c r="E109" s="9" t="str">
        <f ca="1">+WORLDCUP!BD59</f>
        <v>Switzerland</v>
      </c>
      <c r="F109" s="9" t="str">
        <f ca="1">+WORLDCUP!BD60</f>
        <v>Scotland</v>
      </c>
      <c r="G109" s="9" t="str">
        <f ca="1">+WORLDCUP!BD65</f>
        <v>Saudi Arabia</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Switzerland</v>
      </c>
      <c r="F110" s="9" t="str">
        <f ca="1">+WORLDCUP!BD60</f>
        <v>Scotland</v>
      </c>
      <c r="G110" s="9" t="str">
        <f ca="1">+WORLDCUP!BD67</f>
        <v>Algeria</v>
      </c>
      <c r="H110" s="9" t="str">
        <f ca="1">+WORLDCUP!BD63</f>
        <v>Sweden</v>
      </c>
      <c r="I110" s="9" t="str">
        <f ca="1">+WORLDCUP!BD62</f>
        <v>Curaçao</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Switzerland</v>
      </c>
      <c r="F111" s="9" t="str">
        <f ca="1">+WORLDCUP!BD60</f>
        <v>Scotland</v>
      </c>
      <c r="G111" s="9" t="str">
        <f ca="1">+WORLDCUP!BD66</f>
        <v>Norway</v>
      </c>
      <c r="H111" s="9" t="str">
        <f ca="1">+WORLDCUP!BD61</f>
        <v>Australia</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New Zealand</v>
      </c>
      <c r="E112" s="9" t="str">
        <f ca="1">+WORLDCUP!BD59</f>
        <v>Switzerland</v>
      </c>
      <c r="F112" s="9" t="str">
        <f ca="1">+WORLDCUP!BD60</f>
        <v>Scotland</v>
      </c>
      <c r="G112" s="9" t="str">
        <f ca="1">+WORLDCUP!BD67</f>
        <v>Algeria</v>
      </c>
      <c r="H112" s="9" t="str">
        <f ca="1">+WORLDCUP!BD61</f>
        <v>Australia</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Switzerland</v>
      </c>
      <c r="F113" s="9" t="str">
        <f ca="1">+WORLDCUP!BD60</f>
        <v>Scotland</v>
      </c>
      <c r="G113" s="9" t="str">
        <f ca="1">+WORLDCUP!BD67</f>
        <v>Algeria</v>
      </c>
      <c r="H113" s="9" t="str">
        <f ca="1">+WORLDCUP!BD61</f>
        <v>Australia</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Switzerland</v>
      </c>
      <c r="F114" s="9" t="str">
        <f ca="1">+WORLDCUP!BD60</f>
        <v>Scotland</v>
      </c>
      <c r="G114" s="9" t="str">
        <f ca="1">+WORLDCUP!BD66</f>
        <v>Norway</v>
      </c>
      <c r="H114" s="9" t="str">
        <f ca="1">+WORLDCUP!BD61</f>
        <v>Australia</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Switzerland</v>
      </c>
      <c r="F115" s="9" t="str">
        <f ca="1">+WORLDCUP!BD60</f>
        <v>Scotland</v>
      </c>
      <c r="G115" s="9" t="str">
        <f ca="1">+WORLDCUP!BD67</f>
        <v>Algeria</v>
      </c>
      <c r="H115" s="9" t="str">
        <f ca="1">+WORLDCUP!BD61</f>
        <v>Australia</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Switzerland</v>
      </c>
      <c r="F116" s="9" t="str">
        <f ca="1">+WORLDCUP!BD60</f>
        <v>Scotland</v>
      </c>
      <c r="G116" s="9" t="str">
        <f ca="1">+WORLDCUP!BD67</f>
        <v>Algeria</v>
      </c>
      <c r="H116" s="9" t="str">
        <f ca="1">+WORLDCUP!BD61</f>
        <v>Australia</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Switzerland</v>
      </c>
      <c r="F117" s="9" t="str">
        <f ca="1">+WORLDCUP!BD61</f>
        <v>Australia</v>
      </c>
      <c r="G117" s="9" t="str">
        <f ca="1">+WORLDCUP!BD66</f>
        <v>Norway</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Switzerland</v>
      </c>
      <c r="F118" s="9" t="str">
        <f ca="1">+WORLDCUP!BD61</f>
        <v>Australia</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Switzerland</v>
      </c>
      <c r="F119" s="9" t="str">
        <f ca="1">+WORLDCUP!BD61</f>
        <v>Australia</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Switzerland</v>
      </c>
      <c r="F120" s="9" t="str">
        <f ca="1">+WORLDCUP!BD61</f>
        <v>Australia</v>
      </c>
      <c r="G120" s="9" t="str">
        <f ca="1">+WORLDCUP!BD65</f>
        <v>Saudi Arabia</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Switzerland</v>
      </c>
      <c r="F121" s="9" t="str">
        <f ca="1">+WORLDCUP!BD61</f>
        <v>Australia</v>
      </c>
      <c r="G121" s="9" t="str">
        <f ca="1">+WORLDCUP!BD65</f>
        <v>Saudi Arabia</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Switzerland</v>
      </c>
      <c r="F122" s="9" t="str">
        <f ca="1">+WORLDCUP!BD61</f>
        <v>Australia</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Switzerland</v>
      </c>
      <c r="F123" s="9" t="str">
        <f ca="1">+WORLDCUP!BD61</f>
        <v>Australia</v>
      </c>
      <c r="G123" s="9" t="str">
        <f ca="1">+WORLDCUP!BD66</f>
        <v>Norway</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Switzerland</v>
      </c>
      <c r="F124" s="9" t="str">
        <f ca="1">+WORLDCUP!BD61</f>
        <v>Australia</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Switzerland</v>
      </c>
      <c r="F125" s="9" t="str">
        <f ca="1">+WORLDCUP!BD61</f>
        <v>Australia</v>
      </c>
      <c r="G125" s="9" t="str">
        <f ca="1">+WORLDCUP!BD67</f>
        <v>Algeria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Switzerland</v>
      </c>
      <c r="F126" s="9" t="str">
        <f ca="1">+WORLDCUP!BD61</f>
        <v>Australia</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Switzerland</v>
      </c>
      <c r="F127" s="9" t="str">
        <f ca="1">+WORLDCUP!BD61</f>
        <v>Australia</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Switzerland</v>
      </c>
      <c r="F128" s="9" t="str">
        <f ca="1">+WORLDCUP!BD60</f>
        <v>Scotland</v>
      </c>
      <c r="G128" s="9" t="str">
        <f ca="1">+WORLDCUP!BD67</f>
        <v>Algeria</v>
      </c>
      <c r="H128" s="9" t="str">
        <f ca="1">+WORLDCUP!BD63</f>
        <v>Sweden</v>
      </c>
      <c r="I128" s="9" t="str">
        <f ca="1">+WORLDCUP!BD61</f>
        <v>Australia</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Switzerland</v>
      </c>
      <c r="F129" s="9" t="str">
        <f ca="1">+WORLDCUP!BD61</f>
        <v>Australia</v>
      </c>
      <c r="G129" s="9" t="str">
        <f ca="1">+WORLDCUP!BD65</f>
        <v>Saudi Arabia</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Switzerland</v>
      </c>
      <c r="F130" s="9" t="str">
        <f ca="1">+WORLDCUP!BD61</f>
        <v>Australia</v>
      </c>
      <c r="G130" s="9" t="str">
        <f ca="1">+WORLDCUP!BD65</f>
        <v>Saudi Arabia</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Switzerland</v>
      </c>
      <c r="F131" s="9" t="str">
        <f ca="1">+WORLDCUP!BD60</f>
        <v>Scotland</v>
      </c>
      <c r="G131" s="9" t="str">
        <f ca="1">+WORLDCUP!BD67</f>
        <v>Algeria</v>
      </c>
      <c r="H131" s="9" t="str">
        <f ca="1">+WORLDCUP!BD63</f>
        <v>Sweden</v>
      </c>
      <c r="I131" s="9" t="str">
        <f ca="1">+WORLDCUP!BD61</f>
        <v>Australia</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Switzerland</v>
      </c>
      <c r="F132" s="9" t="str">
        <f ca="1">+WORLDCUP!BD60</f>
        <v>Scotland</v>
      </c>
      <c r="G132" s="9" t="str">
        <f ca="1">+WORLDCUP!BD66</f>
        <v>Norway</v>
      </c>
      <c r="H132" s="9" t="str">
        <f ca="1">+WORLDCUP!BD61</f>
        <v>Australia</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Switzerland</v>
      </c>
      <c r="F133" s="9" t="str">
        <f ca="1">+WORLDCUP!BD60</f>
        <v>Scotland</v>
      </c>
      <c r="G133" s="9" t="str">
        <f ca="1">+WORLDCUP!BD65</f>
        <v>Saudi Arabia</v>
      </c>
      <c r="H133" s="9" t="str">
        <f ca="1">+WORLDCUP!BD61</f>
        <v>Australia</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Norway</v>
      </c>
      <c r="E134" s="9" t="str">
        <f ca="1">+WORLDCUP!BD59</f>
        <v>Switzerland</v>
      </c>
      <c r="F134" s="9" t="str">
        <f ca="1">+WORLDCUP!BD60</f>
        <v>Scotland</v>
      </c>
      <c r="G134" s="9" t="str">
        <f ca="1">+WORLDCUP!BD65</f>
        <v>Saudi Arabia</v>
      </c>
      <c r="H134" s="9" t="str">
        <f ca="1">+WORLDCUP!BD61</f>
        <v>Australia</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Switzerland</v>
      </c>
      <c r="F135" s="9" t="str">
        <f ca="1">+WORLDCUP!BD60</f>
        <v>Scotland</v>
      </c>
      <c r="G135" s="9" t="str">
        <f ca="1">+WORLDCUP!BD65</f>
        <v>Saudi Arabia</v>
      </c>
      <c r="H135" s="9" t="str">
        <f ca="1">+WORLDCUP!BD61</f>
        <v>Australia</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Switzerland</v>
      </c>
      <c r="F136" s="9" t="str">
        <f ca="1">+WORLDCUP!BD60</f>
        <v>Scotland</v>
      </c>
      <c r="G136" s="9" t="str">
        <f ca="1">+WORLDCUP!BD65</f>
        <v>Saudi Arabia</v>
      </c>
      <c r="H136" s="9" t="str">
        <f ca="1">+WORLDCUP!BD61</f>
        <v>Australia</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New Zealand</v>
      </c>
      <c r="E137" s="9" t="str">
        <f ca="1">+WORLDCUP!BD59</f>
        <v>Switzerland</v>
      </c>
      <c r="F137" s="9" t="str">
        <f ca="1">+WORLDCUP!BD60</f>
        <v>Scotland</v>
      </c>
      <c r="G137" s="9" t="str">
        <f ca="1">+WORLDCUP!BD67</f>
        <v>Algeria</v>
      </c>
      <c r="H137" s="9" t="str">
        <f ca="1">+WORLDCUP!BD61</f>
        <v>Australia</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New Zealand</v>
      </c>
      <c r="E138" s="9" t="str">
        <f ca="1">+WORLDCUP!BD59</f>
        <v>Switzerland</v>
      </c>
      <c r="F138" s="9" t="str">
        <f ca="1">+WORLDCUP!BD60</f>
        <v>Scotland</v>
      </c>
      <c r="G138" s="9" t="str">
        <f ca="1">+WORLDCUP!BD66</f>
        <v>Norway</v>
      </c>
      <c r="H138" s="9" t="str">
        <f ca="1">+WORLDCUP!BD61</f>
        <v>Australia</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New Zealand</v>
      </c>
      <c r="E139" s="9" t="str">
        <f ca="1">+WORLDCUP!BD59</f>
        <v>Switzerland</v>
      </c>
      <c r="F139" s="9" t="str">
        <f ca="1">+WORLDCUP!BD60</f>
        <v>Scotland</v>
      </c>
      <c r="G139" s="9" t="str">
        <f ca="1">+WORLDCUP!BD67</f>
        <v>Algeria</v>
      </c>
      <c r="H139" s="9" t="str">
        <f ca="1">+WORLDCUP!BD61</f>
        <v>Australia</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New Zealand</v>
      </c>
      <c r="E140" s="9" t="str">
        <f ca="1">+WORLDCUP!BD59</f>
        <v>Switzerland</v>
      </c>
      <c r="F140" s="9" t="str">
        <f ca="1">+WORLDCUP!BD60</f>
        <v>Scotland</v>
      </c>
      <c r="G140" s="9" t="str">
        <f ca="1">+WORLDCUP!BD67</f>
        <v>Algeria</v>
      </c>
      <c r="H140" s="9" t="str">
        <f ca="1">+WORLDCUP!BD61</f>
        <v>Australia</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New Zealand</v>
      </c>
      <c r="E141" s="9" t="str">
        <f ca="1">+WORLDCUP!BD59</f>
        <v>Switzerland</v>
      </c>
      <c r="F141" s="9" t="str">
        <f ca="1">+WORLDCUP!BD60</f>
        <v>Scotland</v>
      </c>
      <c r="G141" s="9" t="str">
        <f ca="1">+WORLDCUP!BD65</f>
        <v>Saudi Arabia</v>
      </c>
      <c r="H141" s="9" t="str">
        <f ca="1">+WORLDCUP!BD61</f>
        <v>Australia</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Switzerland</v>
      </c>
      <c r="F142" s="9" t="str">
        <f ca="1">+WORLDCUP!BD60</f>
        <v>Scotland</v>
      </c>
      <c r="G142" s="9" t="str">
        <f ca="1">+WORLDCUP!BD67</f>
        <v>Algeria</v>
      </c>
      <c r="H142" s="9" t="str">
        <f ca="1">+WORLDCUP!BD61</f>
        <v>Australia</v>
      </c>
      <c r="I142" s="9" t="str">
        <f ca="1">+WORLDCUP!BD69</f>
        <v>Ghana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Switzerland</v>
      </c>
      <c r="F143" s="9" t="str">
        <f ca="1">+WORLDCUP!BD60</f>
        <v>Scotland</v>
      </c>
      <c r="G143" s="9" t="str">
        <f ca="1">+WORLDCUP!BD67</f>
        <v>Algeria</v>
      </c>
      <c r="H143" s="9" t="str">
        <f ca="1">+WORLDCUP!BD61</f>
        <v>Australia</v>
      </c>
      <c r="I143" s="9" t="str">
        <f ca="1">+WORLDCUP!BD62</f>
        <v>Curaçao</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New Zealand</v>
      </c>
      <c r="E144" s="9" t="str">
        <f ca="1">+WORLDCUP!BD59</f>
        <v>Switzerland</v>
      </c>
      <c r="F144" s="9" t="str">
        <f ca="1">+WORLDCUP!BD60</f>
        <v>Scotland</v>
      </c>
      <c r="G144" s="9" t="str">
        <f ca="1">+WORLDCUP!BD65</f>
        <v>Saudi Arabia</v>
      </c>
      <c r="H144" s="9" t="str">
        <f ca="1">+WORLDCUP!BD61</f>
        <v>Australia</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New Zealand</v>
      </c>
      <c r="E145" s="9" t="str">
        <f ca="1">+WORLDCUP!BD59</f>
        <v>Switzerland</v>
      </c>
      <c r="F145" s="9" t="str">
        <f ca="1">+WORLDCUP!BD60</f>
        <v>Scotland</v>
      </c>
      <c r="G145" s="9" t="str">
        <f ca="1">+WORLDCUP!BD65</f>
        <v>Saudi Arabia</v>
      </c>
      <c r="H145" s="9" t="str">
        <f ca="1">+WORLDCUP!BD61</f>
        <v>Australia</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Switzerland</v>
      </c>
      <c r="F146" s="9" t="str">
        <f ca="1">+WORLDCUP!BD60</f>
        <v>Scotland</v>
      </c>
      <c r="G146" s="9" t="str">
        <f ca="1">+WORLDCUP!BD67</f>
        <v>Algeria</v>
      </c>
      <c r="H146" s="9" t="str">
        <f ca="1">+WORLDCUP!BD61</f>
        <v>Australia</v>
      </c>
      <c r="I146" s="9" t="str">
        <f ca="1">+WORLDCUP!BD62</f>
        <v>Curaçao</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Switzerland</v>
      </c>
      <c r="F147" s="9" t="str">
        <f ca="1">+WORLDCUP!BD61</f>
        <v>Australia</v>
      </c>
      <c r="G147" s="9" t="str">
        <f ca="1">+WORLDCUP!BD62</f>
        <v>Curaçao</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Switzerland</v>
      </c>
      <c r="F148" s="9" t="str">
        <f ca="1">+WORLDCUP!BD61</f>
        <v>Australia</v>
      </c>
      <c r="G148" s="9" t="str">
        <f ca="1">+WORLDCUP!BD66</f>
        <v>Norway</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Switzerland</v>
      </c>
      <c r="F149" s="9" t="str">
        <f ca="1">+WORLDCUP!BD61</f>
        <v>Australia</v>
      </c>
      <c r="G149" s="9" t="str">
        <f ca="1">+WORLDCUP!BD62</f>
        <v>Curaçao</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Switzerland</v>
      </c>
      <c r="F150" s="9" t="str">
        <f ca="1">+WORLDCUP!BD61</f>
        <v>Australia</v>
      </c>
      <c r="G150" s="9" t="str">
        <f ca="1">+WORLDCUP!BD62</f>
        <v>Curaçao</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Switzerland</v>
      </c>
      <c r="F151" s="9" t="str">
        <f ca="1">+WORLDCUP!BD61</f>
        <v>Australia</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Switzerland</v>
      </c>
      <c r="F152" s="9" t="str">
        <f ca="1">+WORLDCUP!BD61</f>
        <v>Australia</v>
      </c>
      <c r="G152" s="9" t="str">
        <f ca="1">+WORLDCUP!BD65</f>
        <v>Saudi Arabia</v>
      </c>
      <c r="H152" s="9" t="str">
        <f ca="1">+WORLDCUP!BD63</f>
        <v>Sweden</v>
      </c>
      <c r="I152" s="9" t="str">
        <f ca="1">+WORLDCUP!BD69</f>
        <v>Ghana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Switzerland</v>
      </c>
      <c r="F153" s="9" t="str">
        <f ca="1">+WORLDCUP!BD61</f>
        <v>Australia</v>
      </c>
      <c r="G153" s="9" t="str">
        <f ca="1">+WORLDCUP!BD65</f>
        <v>Saudi Arabia</v>
      </c>
      <c r="H153" s="9" t="str">
        <f ca="1">+WORLDCUP!BD63</f>
        <v>Sweden</v>
      </c>
      <c r="I153" s="9" t="str">
        <f ca="1">+WORLDCUP!BD62</f>
        <v>Curaçao</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Switzerland</v>
      </c>
      <c r="F154" s="9" t="str">
        <f ca="1">+WORLDCUP!BD61</f>
        <v>Australia</v>
      </c>
      <c r="G154" s="9" t="str">
        <f ca="1">+WORLDCUP!BD65</f>
        <v>Saudi Arabia</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Switzerland</v>
      </c>
      <c r="F155" s="9" t="str">
        <f ca="1">+WORLDCUP!BD61</f>
        <v>Australia</v>
      </c>
      <c r="G155" s="9" t="str">
        <f ca="1">+WORLDCUP!BD65</f>
        <v>Saudi Arabia</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Switzerland</v>
      </c>
      <c r="F156" s="9" t="str">
        <f ca="1">+WORLDCUP!BD61</f>
        <v>Australia</v>
      </c>
      <c r="G156" s="9" t="str">
        <f ca="1">+WORLDCUP!BD65</f>
        <v>Saudi Arabia</v>
      </c>
      <c r="H156" s="9" t="str">
        <f ca="1">+WORLDCUP!BD63</f>
        <v>Sweden</v>
      </c>
      <c r="I156" s="9" t="str">
        <f ca="1">+WORLDCUP!BD62</f>
        <v>Curaçao</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Switzerland</v>
      </c>
      <c r="F157" s="9" t="str">
        <f ca="1">+WORLDCUP!BD61</f>
        <v>Australia</v>
      </c>
      <c r="G157" s="9" t="str">
        <f ca="1">+WORLDCUP!BD62</f>
        <v>Curaçao</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Switzerland</v>
      </c>
      <c r="F158" s="9" t="str">
        <f ca="1">+WORLDCUP!BD61</f>
        <v>Australia</v>
      </c>
      <c r="G158" s="9" t="str">
        <f ca="1">+WORLDCUP!BD67</f>
        <v>Algeria</v>
      </c>
      <c r="H158" s="9" t="str">
        <f ca="1">+WORLDCUP!BD63</f>
        <v>Sweden</v>
      </c>
      <c r="I158" s="9" t="str">
        <f ca="1">+WORLDCUP!BD69</f>
        <v>Ghana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Switzerland</v>
      </c>
      <c r="F159" s="9" t="str">
        <f ca="1">+WORLDCUP!BD61</f>
        <v>Australia</v>
      </c>
      <c r="G159" s="9" t="str">
        <f ca="1">+WORLDCUP!BD67</f>
        <v>Algeria</v>
      </c>
      <c r="H159" s="9" t="str">
        <f ca="1">+WORLDCUP!BD63</f>
        <v>Sweden</v>
      </c>
      <c r="I159" s="9" t="str">
        <f ca="1">+WORLDCUP!BD62</f>
        <v>Curaçao</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Switzerland</v>
      </c>
      <c r="F160" s="9" t="str">
        <f ca="1">+WORLDCUP!BD61</f>
        <v>Australia</v>
      </c>
      <c r="G160" s="9" t="str">
        <f ca="1">+WORLDCUP!BD62</f>
        <v>Curaçao</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Switzerland</v>
      </c>
      <c r="F161" s="9" t="str">
        <f ca="1">+WORLDCUP!BD61</f>
        <v>Australia</v>
      </c>
      <c r="G161" s="9" t="str">
        <f ca="1">+WORLDCUP!BD62</f>
        <v>Curaçao</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Switzerland</v>
      </c>
      <c r="F162" s="9" t="str">
        <f ca="1">+WORLDCUP!BD61</f>
        <v>Australia</v>
      </c>
      <c r="G162" s="9" t="str">
        <f ca="1">+WORLDCUP!BD67</f>
        <v>Algeria</v>
      </c>
      <c r="H162" s="9" t="str">
        <f ca="1">+WORLDCUP!BD63</f>
        <v>Sweden</v>
      </c>
      <c r="I162" s="9" t="str">
        <f ca="1">+WORLDCUP!BD62</f>
        <v>Curaçao</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Switzerland</v>
      </c>
      <c r="F163" s="9" t="str">
        <f ca="1">+WORLDCUP!BD61</f>
        <v>Australia</v>
      </c>
      <c r="G163" s="9" t="str">
        <f ca="1">+WORLDCUP!BD65</f>
        <v>Saudi Arabia</v>
      </c>
      <c r="H163" s="9" t="str">
        <f ca="1">+WORLDCUP!BD63</f>
        <v>Sweden</v>
      </c>
      <c r="I163" s="9" t="str">
        <f ca="1">+WORLDCUP!BD69</f>
        <v>Ghana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Switzerland</v>
      </c>
      <c r="F164" s="9" t="str">
        <f ca="1">+WORLDCUP!BD61</f>
        <v>Australia</v>
      </c>
      <c r="G164" s="9" t="str">
        <f ca="1">+WORLDCUP!BD65</f>
        <v>Saudi Arabia</v>
      </c>
      <c r="H164" s="9" t="str">
        <f ca="1">+WORLDCUP!BD63</f>
        <v>Sweden</v>
      </c>
      <c r="I164" s="9" t="str">
        <f ca="1">+WORLDCUP!BD62</f>
        <v>Curaçao</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Switzerland</v>
      </c>
      <c r="F165" s="9" t="str">
        <f ca="1">+WORLDCUP!BD60</f>
        <v>Scotland</v>
      </c>
      <c r="G165" s="9" t="str">
        <f ca="1">+WORLDCUP!BD67</f>
        <v>Algeria</v>
      </c>
      <c r="H165" s="9" t="str">
        <f ca="1">+WORLDCUP!BD63</f>
        <v>Sweden</v>
      </c>
      <c r="I165" s="9" t="str">
        <f ca="1">+WORLDCUP!BD61</f>
        <v>Australia</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Switzerland</v>
      </c>
      <c r="F166" s="9" t="str">
        <f ca="1">+WORLDCUP!BD61</f>
        <v>Australia</v>
      </c>
      <c r="G166" s="9" t="str">
        <f ca="1">+WORLDCUP!BD65</f>
        <v>Saudi Arabia</v>
      </c>
      <c r="H166" s="9" t="str">
        <f ca="1">+WORLDCUP!BD63</f>
        <v>Sweden</v>
      </c>
      <c r="I166" s="9" t="str">
        <f ca="1">+WORLDCUP!BD62</f>
        <v>Curaçao</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Norway</v>
      </c>
      <c r="F168" s="9" t="str">
        <f ca="1">+WORLDCUP!BD58</f>
        <v>South Korea</v>
      </c>
      <c r="G168" s="9" t="str">
        <f ca="1">+WORLDCUP!BD65</f>
        <v>Saudi Arabia</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Norway</v>
      </c>
      <c r="F170" s="9" t="str">
        <f ca="1">+WORLDCUP!BD63</f>
        <v>Sweden</v>
      </c>
      <c r="G170" s="9" t="str">
        <f ca="1">+WORLDCUP!BD58</f>
        <v>South Korea</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New Zealand</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New Zealand</v>
      </c>
      <c r="E172" s="9" t="str">
        <f ca="1">+WORLDCUP!BD66</f>
        <v>Norway</v>
      </c>
      <c r="F172" s="9" t="str">
        <f ca="1">+WORLDCUP!BD63</f>
        <v>Sweden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New Zealand</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New Zealand</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Australia</v>
      </c>
      <c r="G175" s="9" t="str">
        <f ca="1">+WORLDCUP!BD58</f>
        <v>South Korea</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Australia</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New Zealand</v>
      </c>
      <c r="E177" s="9" t="str">
        <f ca="1">+WORLDCUP!BD67</f>
        <v>Algeria</v>
      </c>
      <c r="F177" s="9" t="str">
        <f ca="1">+WORLDCUP!BD61</f>
        <v>Australia</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Australia</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Norway</v>
      </c>
      <c r="F179" s="9" t="str">
        <f ca="1">+WORLDCUP!BD61</f>
        <v>Australia</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Australia</v>
      </c>
      <c r="G180" s="9" t="str">
        <f ca="1">+WORLDCUP!BD58</f>
        <v>South Korea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Australia</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Norway</v>
      </c>
      <c r="F182" s="9" t="str">
        <f ca="1">+WORLDCUP!BD61</f>
        <v>Australia</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Norway</v>
      </c>
      <c r="F183" s="9" t="str">
        <f ca="1">+WORLDCUP!BD61</f>
        <v>Australia</v>
      </c>
      <c r="G183" s="9" t="str">
        <f ca="1">+WORLDCUP!BD58</f>
        <v>South Korea</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New Zealand</v>
      </c>
      <c r="E184" s="9" t="str">
        <f ca="1">+WORLDCUP!BD67</f>
        <v>Algeria</v>
      </c>
      <c r="F184" s="9" t="str">
        <f ca="1">+WORLDCUP!BD61</f>
        <v>Australia</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New Zealand</v>
      </c>
      <c r="E185" s="9" t="str">
        <f ca="1">+WORLDCUP!BD66</f>
        <v>Norway</v>
      </c>
      <c r="F185" s="9" t="str">
        <f ca="1">+WORLDCUP!BD61</f>
        <v>Australia</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New Zealand</v>
      </c>
      <c r="E186" s="9" t="str">
        <f ca="1">+WORLDCUP!BD67</f>
        <v>Algeria</v>
      </c>
      <c r="F186" s="9" t="str">
        <f ca="1">+WORLDCUP!BD61</f>
        <v>Australia</v>
      </c>
      <c r="G186" s="9" t="str">
        <f ca="1">+WORLDCUP!BD58</f>
        <v>South Korea</v>
      </c>
      <c r="H186" s="9" t="str">
        <f ca="1">+WORLDCUP!BD65</f>
        <v>Saudi Arabia</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New Zealand</v>
      </c>
      <c r="E187" s="9" t="str">
        <f ca="1">+WORLDCUP!BD67</f>
        <v>Algeria</v>
      </c>
      <c r="F187" s="9" t="str">
        <f ca="1">+WORLDCUP!BD61</f>
        <v>Australia</v>
      </c>
      <c r="G187" s="9" t="str">
        <f ca="1">+WORLDCUP!BD58</f>
        <v>South Korea</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Norway</v>
      </c>
      <c r="F188" s="9" t="str">
        <f ca="1">+WORLDCUP!BD61</f>
        <v>Australia</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Curaçao</v>
      </c>
      <c r="F189" s="9" t="str">
        <f ca="1">+WORLDCUP!BD61</f>
        <v>Australia</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Curaçao</v>
      </c>
      <c r="E190" s="9" t="str">
        <f ca="1">+WORLDCUP!BD66</f>
        <v>Norway</v>
      </c>
      <c r="F190" s="9" t="str">
        <f ca="1">+WORLDCUP!BD61</f>
        <v>Australia</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Curaçao</v>
      </c>
      <c r="F191" s="9" t="str">
        <f ca="1">+WORLDCUP!BD61</f>
        <v>Australia</v>
      </c>
      <c r="G191" s="9" t="str">
        <f ca="1">+WORLDCUP!BD58</f>
        <v>South Korea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Curaçao</v>
      </c>
      <c r="F192" s="9" t="str">
        <f ca="1">+WORLDCUP!BD61</f>
        <v>Australia</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New Zealand</v>
      </c>
      <c r="E193" s="9" t="str">
        <f ca="1">+WORLDCUP!BD67</f>
        <v>Algeria</v>
      </c>
      <c r="F193" s="9" t="str">
        <f ca="1">+WORLDCUP!BD61</f>
        <v>Australia</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New Zealand</v>
      </c>
      <c r="E194" s="9" t="str">
        <f ca="1">+WORLDCUP!BD66</f>
        <v>Norway</v>
      </c>
      <c r="F194" s="9" t="str">
        <f ca="1">+WORLDCUP!BD61</f>
        <v>Australia</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New Zealand</v>
      </c>
      <c r="E195" s="9" t="str">
        <f ca="1">+WORLDCUP!BD67</f>
        <v>Algeria</v>
      </c>
      <c r="F195" s="9" t="str">
        <f ca="1">+WORLDCUP!BD61</f>
        <v>Australia</v>
      </c>
      <c r="G195" s="9" t="str">
        <f ca="1">+WORLDCUP!BD58</f>
        <v>South Korea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New Zealand</v>
      </c>
      <c r="E196" s="9" t="str">
        <f ca="1">+WORLDCUP!BD67</f>
        <v>Algeria</v>
      </c>
      <c r="F196" s="9" t="str">
        <f ca="1">+WORLDCUP!BD61</f>
        <v>Australia</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Curaçao</v>
      </c>
      <c r="F197" s="9" t="str">
        <f ca="1">+WORLDCUP!BD61</f>
        <v>Australia</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Australia</v>
      </c>
      <c r="G198" s="9" t="str">
        <f ca="1">+WORLDCUP!BD58</f>
        <v>South Korea</v>
      </c>
      <c r="H198" s="9" t="str">
        <f ca="1">+WORLDCUP!BD63</f>
        <v>Sweden</v>
      </c>
      <c r="I198" s="9" t="str">
        <f ca="1">+WORLDCUP!BD69</f>
        <v>Ghana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Australia</v>
      </c>
      <c r="G199" s="9" t="str">
        <f ca="1">+WORLDCUP!BD58</f>
        <v>South Korea</v>
      </c>
      <c r="H199" s="9" t="str">
        <f ca="1">+WORLDCUP!BD63</f>
        <v>Sweden</v>
      </c>
      <c r="I199" s="9" t="str">
        <f ca="1">+WORLDCUP!BD62</f>
        <v>Curaçao</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Curaçao</v>
      </c>
      <c r="F200" s="9" t="str">
        <f ca="1">+WORLDCUP!BD61</f>
        <v>Australia</v>
      </c>
      <c r="G200" s="9" t="str">
        <f ca="1">+WORLDCUP!BD58</f>
        <v>South Korea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Curaçao</v>
      </c>
      <c r="F201" s="9" t="str">
        <f ca="1">+WORLDCUP!BD61</f>
        <v>Australia</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Australia</v>
      </c>
      <c r="G202" s="9" t="str">
        <f ca="1">+WORLDCUP!BD58</f>
        <v>South Korea</v>
      </c>
      <c r="H202" s="9" t="str">
        <f ca="1">+WORLDCUP!BD63</f>
        <v>Sweden</v>
      </c>
      <c r="I202" s="9" t="str">
        <f ca="1">+WORLDCUP!BD62</f>
        <v>Curaçao</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New Zealand</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Norway</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South Korea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Norway</v>
      </c>
      <c r="F211" s="9" t="str">
        <f ca="1">+WORLDCUP!BD60</f>
        <v>Scotland</v>
      </c>
      <c r="G211" s="9" t="str">
        <f ca="1">+WORLDCUP!BD58</f>
        <v>South Korea</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New Zealand</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New Zealand</v>
      </c>
      <c r="E213" s="9" t="str">
        <f ca="1">+WORLDCUP!BD66</f>
        <v>Norway</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New Zealand</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New Zealand</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Norway</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Curaçao</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Curaçao</v>
      </c>
      <c r="E218" s="9" t="str">
        <f ca="1">+WORLDCUP!BD66</f>
        <v>Norway</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Curaçao</v>
      </c>
      <c r="F219" s="9" t="str">
        <f ca="1">+WORLDCUP!BD60</f>
        <v>Scotland</v>
      </c>
      <c r="G219" s="9" t="str">
        <f ca="1">+WORLDCUP!BD58</f>
        <v>South Korea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Curaçao</v>
      </c>
      <c r="F220" s="9" t="str">
        <f ca="1">+WORLDCUP!BD60</f>
        <v>Scotland</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New Zealand</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New Zealand</v>
      </c>
      <c r="E222" s="9" t="str">
        <f ca="1">+WORLDCUP!BD66</f>
        <v>Norway</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New Zealand</v>
      </c>
      <c r="E223" s="9" t="str">
        <f ca="1">+WORLDCUP!BD67</f>
        <v>Algeria</v>
      </c>
      <c r="F223" s="9" t="str">
        <f ca="1">+WORLDCUP!BD60</f>
        <v>Scotland</v>
      </c>
      <c r="G223" s="9" t="str">
        <f ca="1">+WORLDCUP!BD58</f>
        <v>South Korea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New Zealand</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Curaçao</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South Korea</v>
      </c>
      <c r="H226" s="9" t="str">
        <f ca="1">+WORLDCUP!BD63</f>
        <v>Sweden</v>
      </c>
      <c r="I226" s="9" t="str">
        <f ca="1">+WORLDCUP!BD69</f>
        <v>Ghana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South Korea</v>
      </c>
      <c r="H227" s="9" t="str">
        <f ca="1">+WORLDCUP!BD63</f>
        <v>Sweden</v>
      </c>
      <c r="I227" s="9" t="str">
        <f ca="1">+WORLDCUP!BD62</f>
        <v>Curaçao</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Curaçao</v>
      </c>
      <c r="F228" s="9" t="str">
        <f ca="1">+WORLDCUP!BD60</f>
        <v>Scotland</v>
      </c>
      <c r="G228" s="9" t="str">
        <f ca="1">+WORLDCUP!BD58</f>
        <v>South Korea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Curaçao</v>
      </c>
      <c r="F229" s="9" t="str">
        <f ca="1">+WORLDCUP!BD60</f>
        <v>Scotland</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South Korea</v>
      </c>
      <c r="H230" s="9" t="str">
        <f ca="1">+WORLDCUP!BD63</f>
        <v>Sweden</v>
      </c>
      <c r="I230" s="9" t="str">
        <f ca="1">+WORLDCUP!BD62</f>
        <v>Curaçao</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Australia</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New Zealand</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Norway</v>
      </c>
      <c r="F234" s="9" t="str">
        <f ca="1">+WORLDCUP!BD60</f>
        <v>Scotland</v>
      </c>
      <c r="G234" s="9" t="str">
        <f ca="1">+WORLDCUP!BD58</f>
        <v>South Korea</v>
      </c>
      <c r="H234" s="9" t="str">
        <f ca="1">+WORLDCUP!BD61</f>
        <v>Australia</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South Korea</v>
      </c>
      <c r="H236" s="9" t="str">
        <f ca="1">+WORLDCUP!BD61</f>
        <v>Australia</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Australia</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Australia</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Australia</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Australia</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Australia</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Australia</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Norway</v>
      </c>
      <c r="F243" s="9" t="str">
        <f ca="1">+WORLDCUP!BD61</f>
        <v>Australia</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Australia</v>
      </c>
      <c r="G244" s="9" t="str">
        <f ca="1">+WORLDCUP!BD58</f>
        <v>South Korea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Australia</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Sweden</v>
      </c>
      <c r="F246" s="9" t="str">
        <f ca="1">+WORLDCUP!BD60</f>
        <v>Scotland</v>
      </c>
      <c r="G246" s="9" t="str">
        <f ca="1">+WORLDCUP!BD58</f>
        <v>South Korea</v>
      </c>
      <c r="H246" s="9" t="str">
        <f ca="1">+WORLDCUP!BD61</f>
        <v>Australia</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Australia</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South Korea</v>
      </c>
      <c r="H248" s="9" t="str">
        <f ca="1">+WORLDCUP!BD63</f>
        <v>Sweden</v>
      </c>
      <c r="I248" s="9" t="str">
        <f ca="1">+WORLDCUP!BD61</f>
        <v>Australia</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Sweden</v>
      </c>
      <c r="F249" s="9" t="str">
        <f ca="1">+WORLDCUP!BD60</f>
        <v>Scotland</v>
      </c>
      <c r="G249" s="9" t="str">
        <f ca="1">+WORLDCUP!BD58</f>
        <v>South Korea</v>
      </c>
      <c r="H249" s="9" t="str">
        <f ca="1">+WORLDCUP!BD61</f>
        <v>Australia</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Sweden</v>
      </c>
      <c r="F250" s="9" t="str">
        <f ca="1">+WORLDCUP!BD60</f>
        <v>Scotland</v>
      </c>
      <c r="G250" s="9" t="str">
        <f ca="1">+WORLDCUP!BD58</f>
        <v>South Korea</v>
      </c>
      <c r="H250" s="9" t="str">
        <f ca="1">+WORLDCUP!BD61</f>
        <v>Australia</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South Korea</v>
      </c>
      <c r="H251" s="9" t="str">
        <f ca="1">+WORLDCUP!BD63</f>
        <v>Sweden</v>
      </c>
      <c r="I251" s="9" t="str">
        <f ca="1">+WORLDCUP!BD61</f>
        <v>Australia</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Norway</v>
      </c>
      <c r="F252" s="9" t="str">
        <f ca="1">+WORLDCUP!BD60</f>
        <v>Scotland</v>
      </c>
      <c r="G252" s="9" t="str">
        <f ca="1">+WORLDCUP!BD58</f>
        <v>South Korea</v>
      </c>
      <c r="H252" s="9" t="str">
        <f ca="1">+WORLDCUP!BD61</f>
        <v>Australia</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Curaçao</v>
      </c>
      <c r="F253" s="9" t="str">
        <f ca="1">+WORLDCUP!BD60</f>
        <v>Scotland</v>
      </c>
      <c r="G253" s="9" t="str">
        <f ca="1">+WORLDCUP!BD58</f>
        <v>South Korea</v>
      </c>
      <c r="H253" s="9" t="str">
        <f ca="1">+WORLDCUP!BD61</f>
        <v>Australia</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Curaçao</v>
      </c>
      <c r="E254" s="9" t="str">
        <f ca="1">+WORLDCUP!BD66</f>
        <v>Norway</v>
      </c>
      <c r="F254" s="9" t="str">
        <f ca="1">+WORLDCUP!BD60</f>
        <v>Scotland</v>
      </c>
      <c r="G254" s="9" t="str">
        <f ca="1">+WORLDCUP!BD58</f>
        <v>South Korea</v>
      </c>
      <c r="H254" s="9" t="str">
        <f ca="1">+WORLDCUP!BD61</f>
        <v>Australia</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Curaçao</v>
      </c>
      <c r="F255" s="9" t="str">
        <f ca="1">+WORLDCUP!BD60</f>
        <v>Scotland</v>
      </c>
      <c r="G255" s="9" t="str">
        <f ca="1">+WORLDCUP!BD58</f>
        <v>South Korea</v>
      </c>
      <c r="H255" s="9" t="str">
        <f ca="1">+WORLDCUP!BD61</f>
        <v>Australia</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Curaçao</v>
      </c>
      <c r="F256" s="9" t="str">
        <f ca="1">+WORLDCUP!BD60</f>
        <v>Scotland</v>
      </c>
      <c r="G256" s="9" t="str">
        <f ca="1">+WORLDCUP!BD58</f>
        <v>South Korea</v>
      </c>
      <c r="H256" s="9" t="str">
        <f ca="1">+WORLDCUP!BD61</f>
        <v>Australia</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New Zealand</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New Zealand</v>
      </c>
      <c r="E258" s="9" t="str">
        <f ca="1">+WORLDCUP!BD66</f>
        <v>Norway</v>
      </c>
      <c r="F258" s="9" t="str">
        <f ca="1">+WORLDCUP!BD60</f>
        <v>Scotland</v>
      </c>
      <c r="G258" s="9" t="str">
        <f ca="1">+WORLDCUP!BD58</f>
        <v>South Korea</v>
      </c>
      <c r="H258" s="9" t="str">
        <f ca="1">+WORLDCUP!BD61</f>
        <v>Australia</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New Zealand</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New Zealand</v>
      </c>
      <c r="E260" s="9" t="str">
        <f ca="1">+WORLDCUP!BD67</f>
        <v>Algeria</v>
      </c>
      <c r="F260" s="9" t="str">
        <f ca="1">+WORLDCUP!BD60</f>
        <v>Scotland</v>
      </c>
      <c r="G260" s="9" t="str">
        <f ca="1">+WORLDCUP!BD58</f>
        <v>South Korea</v>
      </c>
      <c r="H260" s="9" t="str">
        <f ca="1">+WORLDCUP!BD61</f>
        <v>Australia</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Curaçao</v>
      </c>
      <c r="F261" s="9" t="str">
        <f ca="1">+WORLDCUP!BD60</f>
        <v>Scotland</v>
      </c>
      <c r="G261" s="9" t="str">
        <f ca="1">+WORLDCUP!BD58</f>
        <v>South Korea</v>
      </c>
      <c r="H261" s="9" t="str">
        <f ca="1">+WORLDCUP!BD61</f>
        <v>Australia</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South Korea</v>
      </c>
      <c r="H263" s="9" t="str">
        <f ca="1">+WORLDCUP!BD61</f>
        <v>Australia</v>
      </c>
      <c r="I263" s="9" t="str">
        <f ca="1">+WORLDCUP!BD62</f>
        <v>Curaçao</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Curaçao</v>
      </c>
      <c r="F264" s="9" t="str">
        <f ca="1">+WORLDCUP!BD60</f>
        <v>Scotland</v>
      </c>
      <c r="G264" s="9" t="str">
        <f ca="1">+WORLDCUP!BD58</f>
        <v>South Korea</v>
      </c>
      <c r="H264" s="9" t="str">
        <f ca="1">+WORLDCUP!BD61</f>
        <v>Australia</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Curaçao</v>
      </c>
      <c r="F265" s="9" t="str">
        <f ca="1">+WORLDCUP!BD60</f>
        <v>Scotland</v>
      </c>
      <c r="G265" s="9" t="str">
        <f ca="1">+WORLDCUP!BD58</f>
        <v>South Korea</v>
      </c>
      <c r="H265" s="9" t="str">
        <f ca="1">+WORLDCUP!BD61</f>
        <v>Australia</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South Korea</v>
      </c>
      <c r="H266" s="9" t="str">
        <f ca="1">+WORLDCUP!BD61</f>
        <v>Australia</v>
      </c>
      <c r="I266" s="9" t="str">
        <f ca="1">+WORLDCUP!BD62</f>
        <v>Curaçao</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Australia</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Norway</v>
      </c>
      <c r="F268" s="9" t="str">
        <f ca="1">+WORLDCUP!BD61</f>
        <v>Australia</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Australia</v>
      </c>
      <c r="G269" s="9" t="str">
        <f ca="1">+WORLDCUP!BD58</f>
        <v>South Korea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Australia</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Curaçao</v>
      </c>
      <c r="E271" s="9" t="str">
        <f ca="1">+WORLDCUP!BD63</f>
        <v>Sweden</v>
      </c>
      <c r="F271" s="9" t="str">
        <f ca="1">+WORLDCUP!BD60</f>
        <v>Scotland</v>
      </c>
      <c r="G271" s="9" t="str">
        <f ca="1">+WORLDCUP!BD58</f>
        <v>South Korea</v>
      </c>
      <c r="H271" s="9" t="str">
        <f ca="1">+WORLDCUP!BD61</f>
        <v>Australia</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Australia</v>
      </c>
      <c r="I272" s="9" t="str">
        <f ca="1">+WORLDCUP!BD69</f>
        <v>Ghana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Curaçao</v>
      </c>
      <c r="F273" s="9" t="str">
        <f ca="1">+WORLDCUP!BD60</f>
        <v>Scotland</v>
      </c>
      <c r="G273" s="9" t="str">
        <f ca="1">+WORLDCUP!BD58</f>
        <v>South Korea</v>
      </c>
      <c r="H273" s="9" t="str">
        <f ca="1">+WORLDCUP!BD63</f>
        <v>Sweden</v>
      </c>
      <c r="I273" s="9" t="str">
        <f ca="1">+WORLDCUP!BD61</f>
        <v>Australia</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Curaçao</v>
      </c>
      <c r="E274" s="9" t="str">
        <f ca="1">+WORLDCUP!BD63</f>
        <v>Sweden</v>
      </c>
      <c r="F274" s="9" t="str">
        <f ca="1">+WORLDCUP!BD60</f>
        <v>Scotland</v>
      </c>
      <c r="G274" s="9" t="str">
        <f ca="1">+WORLDCUP!BD58</f>
        <v>South Korea</v>
      </c>
      <c r="H274" s="9" t="str">
        <f ca="1">+WORLDCUP!BD61</f>
        <v>Australia</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Curaçao</v>
      </c>
      <c r="E275" s="9" t="str">
        <f ca="1">+WORLDCUP!BD63</f>
        <v>Sweden</v>
      </c>
      <c r="F275" s="9" t="str">
        <f ca="1">+WORLDCUP!BD60</f>
        <v>Scotland</v>
      </c>
      <c r="G275" s="9" t="str">
        <f ca="1">+WORLDCUP!BD58</f>
        <v>South Korea</v>
      </c>
      <c r="H275" s="9" t="str">
        <f ca="1">+WORLDCUP!BD61</f>
        <v>Australia</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Curaçao</v>
      </c>
      <c r="F276" s="9" t="str">
        <f ca="1">+WORLDCUP!BD60</f>
        <v>Scotland</v>
      </c>
      <c r="G276" s="9" t="str">
        <f ca="1">+WORLDCUP!BD58</f>
        <v>South Korea</v>
      </c>
      <c r="H276" s="9" t="str">
        <f ca="1">+WORLDCUP!BD63</f>
        <v>Sweden</v>
      </c>
      <c r="I276" s="9" t="str">
        <f ca="1">+WORLDCUP!BD61</f>
        <v>Australia</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Curaçao</v>
      </c>
      <c r="F277" s="9" t="str">
        <f ca="1">+WORLDCUP!BD61</f>
        <v>Australia</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Australia</v>
      </c>
      <c r="G278" s="9" t="str">
        <f ca="1">+WORLDCUP!BD58</f>
        <v>South Korea</v>
      </c>
      <c r="H278" s="9" t="str">
        <f ca="1">+WORLDCUP!BD63</f>
        <v>Sweden</v>
      </c>
      <c r="I278" s="9" t="str">
        <f ca="1">+WORLDCUP!BD69</f>
        <v>Ghana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Australia</v>
      </c>
      <c r="G279" s="9" t="str">
        <f ca="1">+WORLDCUP!BD58</f>
        <v>South Korea</v>
      </c>
      <c r="H279" s="9" t="str">
        <f ca="1">+WORLDCUP!BD63</f>
        <v>Sweden</v>
      </c>
      <c r="I279" s="9" t="str">
        <f ca="1">+WORLDCUP!BD62</f>
        <v>Curaçao</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Curaçao</v>
      </c>
      <c r="F280" s="9" t="str">
        <f ca="1">+WORLDCUP!BD61</f>
        <v>Australia</v>
      </c>
      <c r="G280" s="9" t="str">
        <f ca="1">+WORLDCUP!BD58</f>
        <v>South Korea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Curaçao</v>
      </c>
      <c r="F281" s="9" t="str">
        <f ca="1">+WORLDCUP!BD61</f>
        <v>Australia</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Australia</v>
      </c>
      <c r="G282" s="9" t="str">
        <f ca="1">+WORLDCUP!BD58</f>
        <v>South Korea</v>
      </c>
      <c r="H282" s="9" t="str">
        <f ca="1">+WORLDCUP!BD63</f>
        <v>Sweden</v>
      </c>
      <c r="I282" s="9" t="str">
        <f ca="1">+WORLDCUP!BD62</f>
        <v>Curaçao</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Sweden</v>
      </c>
      <c r="F283" s="9" t="str">
        <f ca="1">+WORLDCUP!BD60</f>
        <v>Scotland</v>
      </c>
      <c r="G283" s="9" t="str">
        <f ca="1">+WORLDCUP!BD58</f>
        <v>South Korea</v>
      </c>
      <c r="H283" s="9" t="str">
        <f ca="1">+WORLDCUP!BD61</f>
        <v>Australia</v>
      </c>
      <c r="I283" s="9" t="str">
        <f ca="1">+WORLDCUP!BD69</f>
        <v>Ghana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Curaçao</v>
      </c>
      <c r="F284" s="9" t="str">
        <f ca="1">+WORLDCUP!BD60</f>
        <v>Scotland</v>
      </c>
      <c r="G284" s="9" t="str">
        <f ca="1">+WORLDCUP!BD58</f>
        <v>South Korea</v>
      </c>
      <c r="H284" s="9" t="str">
        <f ca="1">+WORLDCUP!BD63</f>
        <v>Sweden</v>
      </c>
      <c r="I284" s="9" t="str">
        <f ca="1">+WORLDCUP!BD61</f>
        <v>Australia</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South Korea</v>
      </c>
      <c r="H285" s="9" t="str">
        <f ca="1">+WORLDCUP!BD63</f>
        <v>Sweden</v>
      </c>
      <c r="I285" s="9" t="str">
        <f ca="1">+WORLDCUP!BD61</f>
        <v>Australia</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Curaçao</v>
      </c>
      <c r="F286" s="9" t="str">
        <f ca="1">+WORLDCUP!BD60</f>
        <v>Scotland</v>
      </c>
      <c r="G286" s="9" t="str">
        <f ca="1">+WORLDCUP!BD58</f>
        <v>South Korea</v>
      </c>
      <c r="H286" s="9" t="str">
        <f ca="1">+WORLDCUP!BD63</f>
        <v>Sweden</v>
      </c>
      <c r="I286" s="9" t="str">
        <f ca="1">+WORLDCUP!BD61</f>
        <v>Australia</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Switzerland</v>
      </c>
      <c r="F287" s="9" t="str">
        <f ca="1">+WORLDCUP!BD58</f>
        <v>South Korea</v>
      </c>
      <c r="G287" s="9" t="str">
        <f ca="1">+WORLDCUP!BD66</f>
        <v>Norway</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Switzerland</v>
      </c>
      <c r="F288" s="9" t="str">
        <f ca="1">+WORLDCUP!BD58</f>
        <v>South Korea</v>
      </c>
      <c r="G288" s="9" t="str">
        <f ca="1">+WORLDCUP!BD66</f>
        <v>Norway</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Switzerland</v>
      </c>
      <c r="F289" s="9" t="str">
        <f ca="1">+WORLDCUP!BD63</f>
        <v>Sweden</v>
      </c>
      <c r="G289" s="9" t="str">
        <f ca="1">+WORLDCUP!BD58</f>
        <v>South Korea</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Switzerland</v>
      </c>
      <c r="F290" s="9" t="str">
        <f ca="1">+WORLDCUP!BD63</f>
        <v>Sweden</v>
      </c>
      <c r="G290" s="9" t="str">
        <f ca="1">+WORLDCUP!BD58</f>
        <v>South Korea</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Switzerland</v>
      </c>
      <c r="F291" s="9" t="str">
        <f ca="1">+WORLDCUP!BD58</f>
        <v>South Korea</v>
      </c>
      <c r="G291" s="9" t="str">
        <f ca="1">+WORLDCUP!BD66</f>
        <v>Norway</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Switzerland</v>
      </c>
      <c r="F292" s="9" t="str">
        <f ca="1">+WORLDCUP!BD63</f>
        <v>Sweden</v>
      </c>
      <c r="G292" s="9" t="str">
        <f ca="1">+WORLDCUP!BD58</f>
        <v>South Korea</v>
      </c>
      <c r="H292" s="9" t="str">
        <f ca="1">+WORLDCUP!BD64</f>
        <v>New Zealand</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Switzerland</v>
      </c>
      <c r="F293" s="9" t="str">
        <f ca="1">+WORLDCUP!BD63</f>
        <v>Sweden</v>
      </c>
      <c r="G293" s="9" t="str">
        <f ca="1">+WORLDCUP!BD58</f>
        <v>South Korea</v>
      </c>
      <c r="H293" s="9" t="str">
        <f ca="1">+WORLDCUP!BD64</f>
        <v>New Zealand</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Switzerland</v>
      </c>
      <c r="F294" s="9" t="str">
        <f ca="1">+WORLDCUP!BD58</f>
        <v>South Korea</v>
      </c>
      <c r="G294" s="9" t="str">
        <f ca="1">+WORLDCUP!BD66</f>
        <v>Norway</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Switzerland</v>
      </c>
      <c r="F295" s="9" t="str">
        <f ca="1">+WORLDCUP!BD58</f>
        <v>South Korea</v>
      </c>
      <c r="G295" s="9" t="str">
        <f ca="1">+WORLDCUP!BD66</f>
        <v>Norway</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Switzerland</v>
      </c>
      <c r="F296" s="9" t="str">
        <f ca="1">+WORLDCUP!BD58</f>
        <v>South Korea</v>
      </c>
      <c r="G296" s="9" t="str">
        <f ca="1">+WORLDCUP!BD65</f>
        <v>Saudi Arabia</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New Zealand</v>
      </c>
      <c r="E297" s="9" t="str">
        <f ca="1">+WORLDCUP!BD59</f>
        <v>Switzerland</v>
      </c>
      <c r="F297" s="9" t="str">
        <f ca="1">+WORLDCUP!BD58</f>
        <v>South Korea</v>
      </c>
      <c r="G297" s="9" t="str">
        <f ca="1">+WORLDCUP!BD66</f>
        <v>Norway</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Switzerland</v>
      </c>
      <c r="F298" s="9" t="str">
        <f ca="1">+WORLDCUP!BD58</f>
        <v>South Korea</v>
      </c>
      <c r="G298" s="9" t="str">
        <f ca="1">+WORLDCUP!BD65</f>
        <v>Saudi Arabia</v>
      </c>
      <c r="H298" s="9" t="str">
        <f ca="1">+WORLDCUP!BD64</f>
        <v>New Zealand</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Switzerland</v>
      </c>
      <c r="F299" s="9" t="str">
        <f ca="1">+WORLDCUP!BD58</f>
        <v>South Korea</v>
      </c>
      <c r="G299" s="9" t="str">
        <f ca="1">+WORLDCUP!BD65</f>
        <v>Saudi Arabia</v>
      </c>
      <c r="H299" s="9" t="str">
        <f ca="1">+WORLDCUP!BD64</f>
        <v>New Zealand</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Switzerland</v>
      </c>
      <c r="F300" s="9" t="str">
        <f ca="1">+WORLDCUP!BD58</f>
        <v>South Korea</v>
      </c>
      <c r="G300" s="9" t="str">
        <f ca="1">+WORLDCUP!BD66</f>
        <v>Norway</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Switzerland</v>
      </c>
      <c r="F301" s="9" t="str">
        <f ca="1">+WORLDCUP!BD63</f>
        <v>Sweden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Norway</v>
      </c>
      <c r="E302" s="9" t="str">
        <f ca="1">+WORLDCUP!BD59</f>
        <v>Switzerland</v>
      </c>
      <c r="F302" s="9" t="str">
        <f ca="1">+WORLDCUP!BD63</f>
        <v>Sweden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Switzerland</v>
      </c>
      <c r="F303" s="9" t="str">
        <f ca="1">+WORLDCUP!BD63</f>
        <v>Sweden</v>
      </c>
      <c r="G303" s="9" t="str">
        <f ca="1">+WORLDCUP!BD58</f>
        <v>South Korea</v>
      </c>
      <c r="H303" s="9" t="str">
        <f ca="1">+WORLDCUP!BD65</f>
        <v>Saudi Arabia</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Switzerland</v>
      </c>
      <c r="F304" s="9" t="str">
        <f ca="1">+WORLDCUP!BD63</f>
        <v>Sweden</v>
      </c>
      <c r="G304" s="9" t="str">
        <f ca="1">+WORLDCUP!BD58</f>
        <v>South Korea</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Switzerland</v>
      </c>
      <c r="F305" s="9" t="str">
        <f ca="1">+WORLDCUP!BD63</f>
        <v>Sweden</v>
      </c>
      <c r="G305" s="9" t="str">
        <f ca="1">+WORLDCUP!BD58</f>
        <v>South Korea</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New Zealand</v>
      </c>
      <c r="E306" s="9" t="str">
        <f ca="1">+WORLDCUP!BD59</f>
        <v>Switzerland</v>
      </c>
      <c r="F306" s="9" t="str">
        <f ca="1">+WORLDCUP!BD58</f>
        <v>South Korea</v>
      </c>
      <c r="G306" s="9" t="str">
        <f ca="1">+WORLDCUP!BD66</f>
        <v>Norway</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Switzerland</v>
      </c>
      <c r="F307" s="9" t="str">
        <f ca="1">+WORLDCUP!BD63</f>
        <v>Sweden</v>
      </c>
      <c r="G307" s="9" t="str">
        <f ca="1">+WORLDCUP!BD58</f>
        <v>South Korea</v>
      </c>
      <c r="H307" s="9" t="str">
        <f ca="1">+WORLDCUP!BD64</f>
        <v>New Zealand</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Switzerland</v>
      </c>
      <c r="F308" s="9" t="str">
        <f ca="1">+WORLDCUP!BD63</f>
        <v>Sweden</v>
      </c>
      <c r="G308" s="9" t="str">
        <f ca="1">+WORLDCUP!BD58</f>
        <v>South Korea</v>
      </c>
      <c r="H308" s="9" t="str">
        <f ca="1">+WORLDCUP!BD64</f>
        <v>New Zealand</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New Zealand</v>
      </c>
      <c r="E309" s="9" t="str">
        <f ca="1">+WORLDCUP!BD59</f>
        <v>Switzerland</v>
      </c>
      <c r="F309" s="9" t="str">
        <f ca="1">+WORLDCUP!BD63</f>
        <v>Sweden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Switzerland</v>
      </c>
      <c r="F310" s="9" t="str">
        <f ca="1">+WORLDCUP!BD63</f>
        <v>Sweden</v>
      </c>
      <c r="G310" s="9" t="str">
        <f ca="1">+WORLDCUP!BD58</f>
        <v>South Korea</v>
      </c>
      <c r="H310" s="9" t="str">
        <f ca="1">+WORLDCUP!BD64</f>
        <v>New Zealand</v>
      </c>
      <c r="I310" s="9" t="str">
        <f ca="1">+WORLDCUP!BD69</f>
        <v>Ghana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Switzerland</v>
      </c>
      <c r="F311" s="9" t="str">
        <f ca="1">+WORLDCUP!BD63</f>
        <v>Sweden</v>
      </c>
      <c r="G311" s="9" t="str">
        <f ca="1">+WORLDCUP!BD58</f>
        <v>South Korea</v>
      </c>
      <c r="H311" s="9" t="str">
        <f ca="1">+WORLDCUP!BD64</f>
        <v>New Zealand</v>
      </c>
      <c r="I311" s="9" t="str">
        <f ca="1">+WORLDCUP!BD62</f>
        <v>Curaçao</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New Zealand</v>
      </c>
      <c r="E312" s="9" t="str">
        <f ca="1">+WORLDCUP!BD59</f>
        <v>Switzerland</v>
      </c>
      <c r="F312" s="9" t="str">
        <f ca="1">+WORLDCUP!BD63</f>
        <v>Sweden</v>
      </c>
      <c r="G312" s="9" t="str">
        <f ca="1">+WORLDCUP!BD58</f>
        <v>South Korea</v>
      </c>
      <c r="H312" s="9" t="str">
        <f ca="1">+WORLDCUP!BD65</f>
        <v>Saudi Arabia</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New Zealand</v>
      </c>
      <c r="E313" s="9" t="str">
        <f ca="1">+WORLDCUP!BD59</f>
        <v>Switzerland</v>
      </c>
      <c r="F313" s="9" t="str">
        <f ca="1">+WORLDCUP!BD63</f>
        <v>Sweden</v>
      </c>
      <c r="G313" s="9" t="str">
        <f ca="1">+WORLDCUP!BD58</f>
        <v>South Korea</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Switzerland</v>
      </c>
      <c r="F314" s="9" t="str">
        <f ca="1">+WORLDCUP!BD63</f>
        <v>Sweden</v>
      </c>
      <c r="G314" s="9" t="str">
        <f ca="1">+WORLDCUP!BD58</f>
        <v>South Korea</v>
      </c>
      <c r="H314" s="9" t="str">
        <f ca="1">+WORLDCUP!BD64</f>
        <v>New Zealand</v>
      </c>
      <c r="I314" s="9" t="str">
        <f ca="1">+WORLDCUP!BD62</f>
        <v>Curaçao</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Switzerland</v>
      </c>
      <c r="F315" s="9" t="str">
        <f ca="1">+WORLDCUP!BD61</f>
        <v>Australia</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Switzerland</v>
      </c>
      <c r="F316" s="9" t="str">
        <f ca="1">+WORLDCUP!BD61</f>
        <v>Australia</v>
      </c>
      <c r="G316" s="9" t="str">
        <f ca="1">+WORLDCUP!BD58</f>
        <v>South Korea</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Switzerland</v>
      </c>
      <c r="F317" s="9" t="str">
        <f ca="1">+WORLDCUP!BD61</f>
        <v>Australia</v>
      </c>
      <c r="G317" s="9" t="str">
        <f ca="1">+WORLDCUP!BD58</f>
        <v>South Korea</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New Zealand</v>
      </c>
      <c r="E318" s="9" t="str">
        <f ca="1">+WORLDCUP!BD59</f>
        <v>Switzerland</v>
      </c>
      <c r="F318" s="9" t="str">
        <f ca="1">+WORLDCUP!BD61</f>
        <v>Australia</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Switzerland</v>
      </c>
      <c r="F319" s="9" t="str">
        <f ca="1">+WORLDCUP!BD61</f>
        <v>Australia</v>
      </c>
      <c r="G319" s="9" t="str">
        <f ca="1">+WORLDCUP!BD58</f>
        <v>South Korea</v>
      </c>
      <c r="H319" s="9" t="str">
        <f ca="1">+WORLDCUP!BD64</f>
        <v>New Zealand</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Switzerland</v>
      </c>
      <c r="F320" s="9" t="str">
        <f ca="1">+WORLDCUP!BD61</f>
        <v>Australia</v>
      </c>
      <c r="G320" s="9" t="str">
        <f ca="1">+WORLDCUP!BD58</f>
        <v>South Korea</v>
      </c>
      <c r="H320" s="9" t="str">
        <f ca="1">+WORLDCUP!BD64</f>
        <v>New Zealand</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Switzerland</v>
      </c>
      <c r="F321" s="9" t="str">
        <f ca="1">+WORLDCUP!BD61</f>
        <v>Australia</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Switzerland</v>
      </c>
      <c r="F322" s="9" t="str">
        <f ca="1">+WORLDCUP!BD61</f>
        <v>Australia</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Switzerland</v>
      </c>
      <c r="F323" s="9" t="str">
        <f ca="1">+WORLDCUP!BD61</f>
        <v>Australia</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Switzerland</v>
      </c>
      <c r="F324" s="9" t="str">
        <f ca="1">+WORLDCUP!BD61</f>
        <v>Australia</v>
      </c>
      <c r="G324" s="9" t="str">
        <f ca="1">+WORLDCUP!BD58</f>
        <v>South Korea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Switzerland</v>
      </c>
      <c r="F325" s="9" t="str">
        <f ca="1">+WORLDCUP!BD61</f>
        <v>Australia</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Switzerland</v>
      </c>
      <c r="F326" s="9" t="str">
        <f ca="1">+WORLDCUP!BD61</f>
        <v>Australia</v>
      </c>
      <c r="G326" s="9" t="str">
        <f ca="1">+WORLDCUP!BD58</f>
        <v>South Korea</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New Zealand</v>
      </c>
      <c r="E327" s="9" t="str">
        <f ca="1">+WORLDCUP!BD59</f>
        <v>Switzerland</v>
      </c>
      <c r="F327" s="9" t="str">
        <f ca="1">+WORLDCUP!BD61</f>
        <v>Australia</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Switzerland</v>
      </c>
      <c r="F328" s="9" t="str">
        <f ca="1">+WORLDCUP!BD61</f>
        <v>Australia</v>
      </c>
      <c r="G328" s="9" t="str">
        <f ca="1">+WORLDCUP!BD58</f>
        <v>South Korea</v>
      </c>
      <c r="H328" s="9" t="str">
        <f ca="1">+WORLDCUP!BD64</f>
        <v>New Zealand</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Switzerland</v>
      </c>
      <c r="F329" s="9" t="str">
        <f ca="1">+WORLDCUP!BD61</f>
        <v>Australia</v>
      </c>
      <c r="G329" s="9" t="str">
        <f ca="1">+WORLDCUP!BD58</f>
        <v>South Korea</v>
      </c>
      <c r="H329" s="9" t="str">
        <f ca="1">+WORLDCUP!BD64</f>
        <v>New Zealand</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Switzerland</v>
      </c>
      <c r="F330" s="9" t="str">
        <f ca="1">+WORLDCUP!BD61</f>
        <v>Australia</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Switzerland</v>
      </c>
      <c r="F331" s="9" t="str">
        <f ca="1">+WORLDCUP!BD61</f>
        <v>Australia</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Switzerland</v>
      </c>
      <c r="F332" s="9" t="str">
        <f ca="1">+WORLDCUP!BD61</f>
        <v>Australia</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Switzerland</v>
      </c>
      <c r="F333" s="9" t="str">
        <f ca="1">+WORLDCUP!BD61</f>
        <v>Australia</v>
      </c>
      <c r="G333" s="9" t="str">
        <f ca="1">+WORLDCUP!BD58</f>
        <v>South Korea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Switzerland</v>
      </c>
      <c r="F334" s="9" t="str">
        <f ca="1">+WORLDCUP!BD61</f>
        <v>Australia</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Switzerland</v>
      </c>
      <c r="F335" s="9" t="str">
        <f ca="1">+WORLDCUP!BD61</f>
        <v>Australia</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Switzerland</v>
      </c>
      <c r="F336" s="9" t="str">
        <f ca="1">+WORLDCUP!BD58</f>
        <v>South Korea</v>
      </c>
      <c r="G336" s="9" t="str">
        <f ca="1">+WORLDCUP!BD66</f>
        <v>Norway</v>
      </c>
      <c r="H336" s="9" t="str">
        <f ca="1">+WORLDCUP!BD61</f>
        <v>Australia</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Switzerland</v>
      </c>
      <c r="F337" s="9" t="str">
        <f ca="1">+WORLDCUP!BD61</f>
        <v>Australia</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Norway</v>
      </c>
      <c r="E338" s="9" t="str">
        <f ca="1">+WORLDCUP!BD59</f>
        <v>Switzerland</v>
      </c>
      <c r="F338" s="9" t="str">
        <f ca="1">+WORLDCUP!BD61</f>
        <v>Australia</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Switzerland</v>
      </c>
      <c r="F339" s="9" t="str">
        <f ca="1">+WORLDCUP!BD61</f>
        <v>Australia</v>
      </c>
      <c r="G339" s="9" t="str">
        <f ca="1">+WORLDCUP!BD58</f>
        <v>South Korea</v>
      </c>
      <c r="H339" s="9" t="str">
        <f ca="1">+WORLDCUP!BD65</f>
        <v>Saudi Arabia</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Switzerland</v>
      </c>
      <c r="F340" s="9" t="str">
        <f ca="1">+WORLDCUP!BD61</f>
        <v>Australia</v>
      </c>
      <c r="G340" s="9" t="str">
        <f ca="1">+WORLDCUP!BD58</f>
        <v>South Korea</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Switzerland</v>
      </c>
      <c r="F341" s="9" t="str">
        <f ca="1">+WORLDCUP!BD61</f>
        <v>Australia</v>
      </c>
      <c r="G341" s="9" t="str">
        <f ca="1">+WORLDCUP!BD58</f>
        <v>South Korea</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New Zealand</v>
      </c>
      <c r="E342" s="9" t="str">
        <f ca="1">+WORLDCUP!BD59</f>
        <v>Switzerland</v>
      </c>
      <c r="F342" s="9" t="str">
        <f ca="1">+WORLDCUP!BD58</f>
        <v>South Korea</v>
      </c>
      <c r="G342" s="9" t="str">
        <f ca="1">+WORLDCUP!BD66</f>
        <v>Norway</v>
      </c>
      <c r="H342" s="9" t="str">
        <f ca="1">+WORLDCUP!BD61</f>
        <v>Australia</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Switzerland</v>
      </c>
      <c r="F343" s="9" t="str">
        <f ca="1">+WORLDCUP!BD61</f>
        <v>Australia</v>
      </c>
      <c r="G343" s="9" t="str">
        <f ca="1">+WORLDCUP!BD58</f>
        <v>South Korea</v>
      </c>
      <c r="H343" s="9" t="str">
        <f ca="1">+WORLDCUP!BD64</f>
        <v>New Zealand</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Switzerland</v>
      </c>
      <c r="F344" s="9" t="str">
        <f ca="1">+WORLDCUP!BD61</f>
        <v>Australia</v>
      </c>
      <c r="G344" s="9" t="str">
        <f ca="1">+WORLDCUP!BD58</f>
        <v>South Korea</v>
      </c>
      <c r="H344" s="9" t="str">
        <f ca="1">+WORLDCUP!BD64</f>
        <v>New Zealand</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New Zealand</v>
      </c>
      <c r="E345" s="9" t="str">
        <f ca="1">+WORLDCUP!BD59</f>
        <v>Switzerland</v>
      </c>
      <c r="F345" s="9" t="str">
        <f ca="1">+WORLDCUP!BD61</f>
        <v>Australia</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Switzerland</v>
      </c>
      <c r="F346" s="9" t="str">
        <f ca="1">+WORLDCUP!BD61</f>
        <v>Australia</v>
      </c>
      <c r="G346" s="9" t="str">
        <f ca="1">+WORLDCUP!BD58</f>
        <v>South Korea</v>
      </c>
      <c r="H346" s="9" t="str">
        <f ca="1">+WORLDCUP!BD64</f>
        <v>New Zealand</v>
      </c>
      <c r="I346" s="9" t="str">
        <f ca="1">+WORLDCUP!BD69</f>
        <v>Ghana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Switzerland</v>
      </c>
      <c r="F347" s="9" t="str">
        <f ca="1">+WORLDCUP!BD61</f>
        <v>Australia</v>
      </c>
      <c r="G347" s="9" t="str">
        <f ca="1">+WORLDCUP!BD58</f>
        <v>South Korea</v>
      </c>
      <c r="H347" s="9" t="str">
        <f ca="1">+WORLDCUP!BD64</f>
        <v>New Zealand</v>
      </c>
      <c r="I347" s="9" t="str">
        <f ca="1">+WORLDCUP!BD62</f>
        <v>Curaçao</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New Zealand</v>
      </c>
      <c r="E348" s="9" t="str">
        <f ca="1">+WORLDCUP!BD59</f>
        <v>Switzerland</v>
      </c>
      <c r="F348" s="9" t="str">
        <f ca="1">+WORLDCUP!BD61</f>
        <v>Australia</v>
      </c>
      <c r="G348" s="9" t="str">
        <f ca="1">+WORLDCUP!BD58</f>
        <v>South Korea</v>
      </c>
      <c r="H348" s="9" t="str">
        <f ca="1">+WORLDCUP!BD65</f>
        <v>Saudi Arabia</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New Zealand</v>
      </c>
      <c r="E349" s="9" t="str">
        <f ca="1">+WORLDCUP!BD59</f>
        <v>Switzerland</v>
      </c>
      <c r="F349" s="9" t="str">
        <f ca="1">+WORLDCUP!BD61</f>
        <v>Australia</v>
      </c>
      <c r="G349" s="9" t="str">
        <f ca="1">+WORLDCUP!BD58</f>
        <v>South Korea</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Switzerland</v>
      </c>
      <c r="F350" s="9" t="str">
        <f ca="1">+WORLDCUP!BD61</f>
        <v>Australia</v>
      </c>
      <c r="G350" s="9" t="str">
        <f ca="1">+WORLDCUP!BD58</f>
        <v>South Korea</v>
      </c>
      <c r="H350" s="9" t="str">
        <f ca="1">+WORLDCUP!BD64</f>
        <v>New Zealand</v>
      </c>
      <c r="I350" s="9" t="str">
        <f ca="1">+WORLDCUP!BD62</f>
        <v>Curaçao</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Switzerland</v>
      </c>
      <c r="F351" s="9" t="str">
        <f ca="1">+WORLDCUP!BD61</f>
        <v>Australia</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Norway</v>
      </c>
      <c r="E352" s="9" t="str">
        <f ca="1">+WORLDCUP!BD59</f>
        <v>Switzerland</v>
      </c>
      <c r="F352" s="9" t="str">
        <f ca="1">+WORLDCUP!BD61</f>
        <v>Australia</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Switzerland</v>
      </c>
      <c r="F353" s="9" t="str">
        <f ca="1">+WORLDCUP!BD61</f>
        <v>Australia</v>
      </c>
      <c r="G353" s="9" t="str">
        <f ca="1">+WORLDCUP!BD58</f>
        <v>South Korea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Switzerland</v>
      </c>
      <c r="F354" s="9" t="str">
        <f ca="1">+WORLDCUP!BD61</f>
        <v>Australia</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Curaçao</v>
      </c>
      <c r="E355" s="9" t="str">
        <f ca="1">+WORLDCUP!BD59</f>
        <v>Switzerland</v>
      </c>
      <c r="F355" s="9" t="str">
        <f ca="1">+WORLDCUP!BD61</f>
        <v>Australia</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Switzerland</v>
      </c>
      <c r="F356" s="9" t="str">
        <f ca="1">+WORLDCUP!BD61</f>
        <v>Australia</v>
      </c>
      <c r="G356" s="9" t="str">
        <f ca="1">+WORLDCUP!BD58</f>
        <v>South Korea</v>
      </c>
      <c r="H356" s="9" t="str">
        <f ca="1">+WORLDCUP!BD63</f>
        <v>Sweden</v>
      </c>
      <c r="I356" s="9" t="str">
        <f ca="1">+WORLDCUP!BD69</f>
        <v>Ghana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Switzerland</v>
      </c>
      <c r="F357" s="9" t="str">
        <f ca="1">+WORLDCUP!BD61</f>
        <v>Australia</v>
      </c>
      <c r="G357" s="9" t="str">
        <f ca="1">+WORLDCUP!BD58</f>
        <v>South Korea</v>
      </c>
      <c r="H357" s="9" t="str">
        <f ca="1">+WORLDCUP!BD63</f>
        <v>Sweden</v>
      </c>
      <c r="I357" s="9" t="str">
        <f ca="1">+WORLDCUP!BD62</f>
        <v>Curaçao</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Curaçao</v>
      </c>
      <c r="E358" s="9" t="str">
        <f ca="1">+WORLDCUP!BD59</f>
        <v>Switzerland</v>
      </c>
      <c r="F358" s="9" t="str">
        <f ca="1">+WORLDCUP!BD61</f>
        <v>Australia</v>
      </c>
      <c r="G358" s="9" t="str">
        <f ca="1">+WORLDCUP!BD58</f>
        <v>South Korea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Curaçao</v>
      </c>
      <c r="E359" s="9" t="str">
        <f ca="1">+WORLDCUP!BD59</f>
        <v>Switzerland</v>
      </c>
      <c r="F359" s="9" t="str">
        <f ca="1">+WORLDCUP!BD61</f>
        <v>Australia</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Switzerland</v>
      </c>
      <c r="F360" s="9" t="str">
        <f ca="1">+WORLDCUP!BD61</f>
        <v>Australia</v>
      </c>
      <c r="G360" s="9" t="str">
        <f ca="1">+WORLDCUP!BD58</f>
        <v>South Korea</v>
      </c>
      <c r="H360" s="9" t="str">
        <f ca="1">+WORLDCUP!BD63</f>
        <v>Sweden</v>
      </c>
      <c r="I360" s="9" t="str">
        <f ca="1">+WORLDCUP!BD62</f>
        <v>Curaçao</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New Zealand</v>
      </c>
      <c r="E361" s="9" t="str">
        <f ca="1">+WORLDCUP!BD59</f>
        <v>Switzerland</v>
      </c>
      <c r="F361" s="9" t="str">
        <f ca="1">+WORLDCUP!BD61</f>
        <v>Australia</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New Zealand</v>
      </c>
      <c r="E362" s="9" t="str">
        <f ca="1">+WORLDCUP!BD59</f>
        <v>Switzerland</v>
      </c>
      <c r="F362" s="9" t="str">
        <f ca="1">+WORLDCUP!BD61</f>
        <v>Australia</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New Zealand</v>
      </c>
      <c r="E363" s="9" t="str">
        <f ca="1">+WORLDCUP!BD59</f>
        <v>Switzerland</v>
      </c>
      <c r="F363" s="9" t="str">
        <f ca="1">+WORLDCUP!BD61</f>
        <v>Australia</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New Zealand</v>
      </c>
      <c r="E364" s="9" t="str">
        <f ca="1">+WORLDCUP!BD59</f>
        <v>Switzerland</v>
      </c>
      <c r="F364" s="9" t="str">
        <f ca="1">+WORLDCUP!BD61</f>
        <v>Australia</v>
      </c>
      <c r="G364" s="9" t="str">
        <f ca="1">+WORLDCUP!BD58</f>
        <v>South Korea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New Zealand</v>
      </c>
      <c r="E365" s="9" t="str">
        <f ca="1">+WORLDCUP!BD59</f>
        <v>Switzerland</v>
      </c>
      <c r="F365" s="9" t="str">
        <f ca="1">+WORLDCUP!BD61</f>
        <v>Australia</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New Zealand</v>
      </c>
      <c r="E366" s="9" t="str">
        <f ca="1">+WORLDCUP!BD59</f>
        <v>Switzerland</v>
      </c>
      <c r="F366" s="9" t="str">
        <f ca="1">+WORLDCUP!BD61</f>
        <v>Australia</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Switzerland</v>
      </c>
      <c r="F367" s="9" t="str">
        <f ca="1">+WORLDCUP!BD61</f>
        <v>Australia</v>
      </c>
      <c r="G367" s="9" t="str">
        <f ca="1">+WORLDCUP!BD58</f>
        <v>South Korea</v>
      </c>
      <c r="H367" s="9" t="str">
        <f ca="1">+WORLDCUP!BD63</f>
        <v>Sweden</v>
      </c>
      <c r="I367" s="9" t="str">
        <f ca="1">+WORLDCUP!BD69</f>
        <v>Ghana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Switzerland</v>
      </c>
      <c r="F368" s="9" t="str">
        <f ca="1">+WORLDCUP!BD61</f>
        <v>Australia</v>
      </c>
      <c r="G368" s="9" t="str">
        <f ca="1">+WORLDCUP!BD58</f>
        <v>South Korea</v>
      </c>
      <c r="H368" s="9" t="str">
        <f ca="1">+WORLDCUP!BD63</f>
        <v>Sweden</v>
      </c>
      <c r="I368" s="9" t="str">
        <f ca="1">+WORLDCUP!BD62</f>
        <v>Curaçao</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Switzerland</v>
      </c>
      <c r="F369" s="9" t="str">
        <f ca="1">+WORLDCUP!BD61</f>
        <v>Australia</v>
      </c>
      <c r="G369" s="9" t="str">
        <f ca="1">+WORLDCUP!BD58</f>
        <v>South Korea</v>
      </c>
      <c r="H369" s="9" t="str">
        <f ca="1">+WORLDCUP!BD63</f>
        <v>Sweden</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Switzerland</v>
      </c>
      <c r="F370" s="9" t="str">
        <f ca="1">+WORLDCUP!BD61</f>
        <v>Australia</v>
      </c>
      <c r="G370" s="9" t="str">
        <f ca="1">+WORLDCUP!BD58</f>
        <v>South Korea</v>
      </c>
      <c r="H370" s="9" t="str">
        <f ca="1">+WORLDCUP!BD63</f>
        <v>Sweden</v>
      </c>
      <c r="I370" s="9" t="str">
        <f ca="1">+WORLDCUP!BD62</f>
        <v>Curaçao</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Switzerland</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Switzerland</v>
      </c>
      <c r="F372" s="9" t="str">
        <f ca="1">+WORLDCUP!BD60</f>
        <v>Scotland</v>
      </c>
      <c r="G372" s="9" t="str">
        <f ca="1">+WORLDCUP!BD58</f>
        <v>South Korea</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Switzerland</v>
      </c>
      <c r="F373" s="9" t="str">
        <f ca="1">+WORLDCUP!BD60</f>
        <v>Scotland</v>
      </c>
      <c r="G373" s="9" t="str">
        <f ca="1">+WORLDCUP!BD58</f>
        <v>South Korea</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New Zealand</v>
      </c>
      <c r="E374" s="9" t="str">
        <f ca="1">+WORLDCUP!BD59</f>
        <v>Switzerland</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Switzerland</v>
      </c>
      <c r="F375" s="9" t="str">
        <f ca="1">+WORLDCUP!BD60</f>
        <v>Scotland</v>
      </c>
      <c r="G375" s="9" t="str">
        <f ca="1">+WORLDCUP!BD58</f>
        <v>South Korea</v>
      </c>
      <c r="H375" s="9" t="str">
        <f ca="1">+WORLDCUP!BD64</f>
        <v>New Zealand</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Switzerland</v>
      </c>
      <c r="F376" s="9" t="str">
        <f ca="1">+WORLDCUP!BD60</f>
        <v>Scotland</v>
      </c>
      <c r="G376" s="9" t="str">
        <f ca="1">+WORLDCUP!BD58</f>
        <v>South Korea</v>
      </c>
      <c r="H376" s="9" t="str">
        <f ca="1">+WORLDCUP!BD64</f>
        <v>New Zealand</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Switzerland</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Switzerland</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Switzerland</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Switzerland</v>
      </c>
      <c r="F380" s="9" t="str">
        <f ca="1">+WORLDCUP!BD60</f>
        <v>Scotland</v>
      </c>
      <c r="G380" s="9" t="str">
        <f ca="1">+WORLDCUP!BD58</f>
        <v>South Korea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Switzerland</v>
      </c>
      <c r="F381" s="9" t="str">
        <f ca="1">+WORLDCUP!BD60</f>
        <v>Scotland</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Switzerland</v>
      </c>
      <c r="F382" s="9" t="str">
        <f ca="1">+WORLDCUP!BD63</f>
        <v>Sweden</v>
      </c>
      <c r="G382" s="9" t="str">
        <f ca="1">+WORLDCUP!BD58</f>
        <v>South Korea</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New Zealand</v>
      </c>
      <c r="E383" s="9" t="str">
        <f ca="1">+WORLDCUP!BD59</f>
        <v>Switzerland</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Switzerland</v>
      </c>
      <c r="F384" s="9" t="str">
        <f ca="1">+WORLDCUP!BD63</f>
        <v>Sweden</v>
      </c>
      <c r="G384" s="9" t="str">
        <f ca="1">+WORLDCUP!BD58</f>
        <v>South Korea</v>
      </c>
      <c r="H384" s="9" t="str">
        <f ca="1">+WORLDCUP!BD64</f>
        <v>New Zealand</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Switzerland</v>
      </c>
      <c r="F385" s="9" t="str">
        <f ca="1">+WORLDCUP!BD63</f>
        <v>Sweden</v>
      </c>
      <c r="G385" s="9" t="str">
        <f ca="1">+WORLDCUP!BD58</f>
        <v>South Korea</v>
      </c>
      <c r="H385" s="9" t="str">
        <f ca="1">+WORLDCUP!BD64</f>
        <v>New Zealand</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Switzerland</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Switzerland</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Switzerland</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Switzerland</v>
      </c>
      <c r="F389" s="9" t="str">
        <f ca="1">+WORLDCUP!BD60</f>
        <v>Scotland</v>
      </c>
      <c r="G389" s="9" t="str">
        <f ca="1">+WORLDCUP!BD58</f>
        <v>South Korea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Switzerland</v>
      </c>
      <c r="F390" s="9" t="str">
        <f ca="1">+WORLDCUP!BD60</f>
        <v>Scotland</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Switzerland</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Switzerland</v>
      </c>
      <c r="F392" s="9" t="str">
        <f ca="1">+WORLDCUP!BD58</f>
        <v>South Korea</v>
      </c>
      <c r="G392" s="9" t="str">
        <f ca="1">+WORLDCUP!BD66</f>
        <v>Norway</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Switzerland</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Norway</v>
      </c>
      <c r="E394" s="9" t="str">
        <f ca="1">+WORLDCUP!BD59</f>
        <v>Switzerland</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Switzerland</v>
      </c>
      <c r="F395" s="9" t="str">
        <f ca="1">+WORLDCUP!BD60</f>
        <v>Scotland</v>
      </c>
      <c r="G395" s="9" t="str">
        <f ca="1">+WORLDCUP!BD58</f>
        <v>South Korea</v>
      </c>
      <c r="H395" s="9" t="str">
        <f ca="1">+WORLDCUP!BD65</f>
        <v>Saudi Arabia</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Switzerland</v>
      </c>
      <c r="F396" s="9" t="str">
        <f ca="1">+WORLDCUP!BD60</f>
        <v>Scotland</v>
      </c>
      <c r="G396" s="9" t="str">
        <f ca="1">+WORLDCUP!BD58</f>
        <v>South Korea</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Switzerland</v>
      </c>
      <c r="F397" s="9" t="str">
        <f ca="1">+WORLDCUP!BD60</f>
        <v>Scotland</v>
      </c>
      <c r="G397" s="9" t="str">
        <f ca="1">+WORLDCUP!BD58</f>
        <v>South Korea</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New Zealand</v>
      </c>
      <c r="E398" s="9" t="str">
        <f ca="1">+WORLDCUP!BD59</f>
        <v>Switzerland</v>
      </c>
      <c r="F398" s="9" t="str">
        <f ca="1">+WORLDCUP!BD58</f>
        <v>South Korea</v>
      </c>
      <c r="G398" s="9" t="str">
        <f ca="1">+WORLDCUP!BD66</f>
        <v>Norway</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Switzerland</v>
      </c>
      <c r="F399" s="9" t="str">
        <f ca="1">+WORLDCUP!BD60</f>
        <v>Scotland</v>
      </c>
      <c r="G399" s="9" t="str">
        <f ca="1">+WORLDCUP!BD58</f>
        <v>South Korea</v>
      </c>
      <c r="H399" s="9" t="str">
        <f ca="1">+WORLDCUP!BD64</f>
        <v>New Zealand</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Switzerland</v>
      </c>
      <c r="F400" s="9" t="str">
        <f ca="1">+WORLDCUP!BD60</f>
        <v>Scotland</v>
      </c>
      <c r="G400" s="9" t="str">
        <f ca="1">+WORLDCUP!BD58</f>
        <v>South Korea</v>
      </c>
      <c r="H400" s="9" t="str">
        <f ca="1">+WORLDCUP!BD64</f>
        <v>New Zealand</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New Zealand</v>
      </c>
      <c r="E401" s="9" t="str">
        <f ca="1">+WORLDCUP!BD59</f>
        <v>Switzerland</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Switzerland</v>
      </c>
      <c r="F402" s="9" t="str">
        <f ca="1">+WORLDCUP!BD60</f>
        <v>Scotland</v>
      </c>
      <c r="G402" s="9" t="str">
        <f ca="1">+WORLDCUP!BD58</f>
        <v>South Korea</v>
      </c>
      <c r="H402" s="9" t="str">
        <f ca="1">+WORLDCUP!BD64</f>
        <v>New Zealand</v>
      </c>
      <c r="I402" s="9" t="str">
        <f ca="1">+WORLDCUP!BD69</f>
        <v>Ghana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Switzerland</v>
      </c>
      <c r="F403" s="9" t="str">
        <f ca="1">+WORLDCUP!BD60</f>
        <v>Scotland</v>
      </c>
      <c r="G403" s="9" t="str">
        <f ca="1">+WORLDCUP!BD58</f>
        <v>South Korea</v>
      </c>
      <c r="H403" s="9" t="str">
        <f ca="1">+WORLDCUP!BD64</f>
        <v>New Zealand</v>
      </c>
      <c r="I403" s="9" t="str">
        <f ca="1">+WORLDCUP!BD62</f>
        <v>Curaçao</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New Zealand</v>
      </c>
      <c r="E404" s="9" t="str">
        <f ca="1">+WORLDCUP!BD59</f>
        <v>Switzerland</v>
      </c>
      <c r="F404" s="9" t="str">
        <f ca="1">+WORLDCUP!BD60</f>
        <v>Scotland</v>
      </c>
      <c r="G404" s="9" t="str">
        <f ca="1">+WORLDCUP!BD58</f>
        <v>South Korea</v>
      </c>
      <c r="H404" s="9" t="str">
        <f ca="1">+WORLDCUP!BD65</f>
        <v>Saudi Arabia</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New Zealand</v>
      </c>
      <c r="E405" s="9" t="str">
        <f ca="1">+WORLDCUP!BD59</f>
        <v>Switzerland</v>
      </c>
      <c r="F405" s="9" t="str">
        <f ca="1">+WORLDCUP!BD60</f>
        <v>Scotland</v>
      </c>
      <c r="G405" s="9" t="str">
        <f ca="1">+WORLDCUP!BD58</f>
        <v>South Korea</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Switzerland</v>
      </c>
      <c r="F406" s="9" t="str">
        <f ca="1">+WORLDCUP!BD60</f>
        <v>Scotland</v>
      </c>
      <c r="G406" s="9" t="str">
        <f ca="1">+WORLDCUP!BD58</f>
        <v>South Korea</v>
      </c>
      <c r="H406" s="9" t="str">
        <f ca="1">+WORLDCUP!BD64</f>
        <v>New Zealand</v>
      </c>
      <c r="I406" s="9" t="str">
        <f ca="1">+WORLDCUP!BD62</f>
        <v>Curaçao</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Switzerland</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Norway</v>
      </c>
      <c r="E408" s="9" t="str">
        <f ca="1">+WORLDCUP!BD59</f>
        <v>Switzerland</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Switzerland</v>
      </c>
      <c r="F409" s="9" t="str">
        <f ca="1">+WORLDCUP!BD60</f>
        <v>Scotland</v>
      </c>
      <c r="G409" s="9" t="str">
        <f ca="1">+WORLDCUP!BD58</f>
        <v>South Korea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Switzerland</v>
      </c>
      <c r="F410" s="9" t="str">
        <f ca="1">+WORLDCUP!BD60</f>
        <v>Scotland</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Curaçao</v>
      </c>
      <c r="E411" s="9" t="str">
        <f ca="1">+WORLDCUP!BD59</f>
        <v>Switzerland</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Switzerland</v>
      </c>
      <c r="F412" s="9" t="str">
        <f ca="1">+WORLDCUP!BD60</f>
        <v>Scotland</v>
      </c>
      <c r="G412" s="9" t="str">
        <f ca="1">+WORLDCUP!BD58</f>
        <v>South Korea</v>
      </c>
      <c r="H412" s="9" t="str">
        <f ca="1">+WORLDCUP!BD63</f>
        <v>Sweden</v>
      </c>
      <c r="I412" s="9" t="str">
        <f ca="1">+WORLDCUP!BD69</f>
        <v>Ghana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Switzerland</v>
      </c>
      <c r="F413" s="9" t="str">
        <f ca="1">+WORLDCUP!BD60</f>
        <v>Scotland</v>
      </c>
      <c r="G413" s="9" t="str">
        <f ca="1">+WORLDCUP!BD58</f>
        <v>South Korea</v>
      </c>
      <c r="H413" s="9" t="str">
        <f ca="1">+WORLDCUP!BD63</f>
        <v>Sweden</v>
      </c>
      <c r="I413" s="9" t="str">
        <f ca="1">+WORLDCUP!BD62</f>
        <v>Curaçao</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Curaçao</v>
      </c>
      <c r="E414" s="9" t="str">
        <f ca="1">+WORLDCUP!BD59</f>
        <v>Switzerland</v>
      </c>
      <c r="F414" s="9" t="str">
        <f ca="1">+WORLDCUP!BD60</f>
        <v>Scotland</v>
      </c>
      <c r="G414" s="9" t="str">
        <f ca="1">+WORLDCUP!BD58</f>
        <v>South Korea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Curaçao</v>
      </c>
      <c r="E415" s="9" t="str">
        <f ca="1">+WORLDCUP!BD59</f>
        <v>Switzerland</v>
      </c>
      <c r="F415" s="9" t="str">
        <f ca="1">+WORLDCUP!BD60</f>
        <v>Scotland</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Switzerland</v>
      </c>
      <c r="F416" s="9" t="str">
        <f ca="1">+WORLDCUP!BD60</f>
        <v>Scotland</v>
      </c>
      <c r="G416" s="9" t="str">
        <f ca="1">+WORLDCUP!BD58</f>
        <v>South Korea</v>
      </c>
      <c r="H416" s="9" t="str">
        <f ca="1">+WORLDCUP!BD63</f>
        <v>Sweden</v>
      </c>
      <c r="I416" s="9" t="str">
        <f ca="1">+WORLDCUP!BD62</f>
        <v>Curaçao</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New Zealand</v>
      </c>
      <c r="E417" s="9" t="str">
        <f ca="1">+WORLDCUP!BD59</f>
        <v>Switzerland</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New Zealand</v>
      </c>
      <c r="E418" s="9" t="str">
        <f ca="1">+WORLDCUP!BD59</f>
        <v>Switzerland</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New Zealand</v>
      </c>
      <c r="E419" s="9" t="str">
        <f ca="1">+WORLDCUP!BD59</f>
        <v>Switzerland</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New Zealand</v>
      </c>
      <c r="E420" s="9" t="str">
        <f ca="1">+WORLDCUP!BD59</f>
        <v>Switzerland</v>
      </c>
      <c r="F420" s="9" t="str">
        <f ca="1">+WORLDCUP!BD60</f>
        <v>Scotland</v>
      </c>
      <c r="G420" s="9" t="str">
        <f ca="1">+WORLDCUP!BD58</f>
        <v>South Korea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New Zealand</v>
      </c>
      <c r="E421" s="9" t="str">
        <f ca="1">+WORLDCUP!BD59</f>
        <v>Switzerland</v>
      </c>
      <c r="F421" s="9" t="str">
        <f ca="1">+WORLDCUP!BD60</f>
        <v>Scotland</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New Zealand</v>
      </c>
      <c r="E422" s="9" t="str">
        <f ca="1">+WORLDCUP!BD59</f>
        <v>Switzerland</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Switzerland</v>
      </c>
      <c r="F423" s="9" t="str">
        <f ca="1">+WORLDCUP!BD60</f>
        <v>Scotland</v>
      </c>
      <c r="G423" s="9" t="str">
        <f ca="1">+WORLDCUP!BD58</f>
        <v>South Korea</v>
      </c>
      <c r="H423" s="9" t="str">
        <f ca="1">+WORLDCUP!BD63</f>
        <v>Sweden</v>
      </c>
      <c r="I423" s="9" t="str">
        <f ca="1">+WORLDCUP!BD69</f>
        <v>Ghana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Switzerland</v>
      </c>
      <c r="F424" s="9" t="str">
        <f ca="1">+WORLDCUP!BD60</f>
        <v>Scotland</v>
      </c>
      <c r="G424" s="9" t="str">
        <f ca="1">+WORLDCUP!BD58</f>
        <v>South Korea</v>
      </c>
      <c r="H424" s="9" t="str">
        <f ca="1">+WORLDCUP!BD63</f>
        <v>Sweden</v>
      </c>
      <c r="I424" s="9" t="str">
        <f ca="1">+WORLDCUP!BD62</f>
        <v>Curaçao</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Switzerland</v>
      </c>
      <c r="F425" s="9" t="str">
        <f ca="1">+WORLDCUP!BD60</f>
        <v>Scotland</v>
      </c>
      <c r="G425" s="9" t="str">
        <f ca="1">+WORLDCUP!BD58</f>
        <v>South Korea</v>
      </c>
      <c r="H425" s="9" t="str">
        <f ca="1">+WORLDCUP!BD63</f>
        <v>Sweden</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Switzerland</v>
      </c>
      <c r="F426" s="9" t="str">
        <f ca="1">+WORLDCUP!BD60</f>
        <v>Scotland</v>
      </c>
      <c r="G426" s="9" t="str">
        <f ca="1">+WORLDCUP!BD58</f>
        <v>South Korea</v>
      </c>
      <c r="H426" s="9" t="str">
        <f ca="1">+WORLDCUP!BD63</f>
        <v>Sweden</v>
      </c>
      <c r="I426" s="9" t="str">
        <f ca="1">+WORLDCUP!BD62</f>
        <v>Curaçao</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Switzerland</v>
      </c>
      <c r="F427" s="9" t="str">
        <f ca="1">+WORLDCUP!BD60</f>
        <v>Scotland</v>
      </c>
      <c r="G427" s="9" t="str">
        <f ca="1">+WORLDCUP!BD58</f>
        <v>South Korea</v>
      </c>
      <c r="H427" s="9" t="str">
        <f ca="1">+WORLDCUP!BD61</f>
        <v>Australia</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Switzerland</v>
      </c>
      <c r="F428" s="9" t="str">
        <f ca="1">+WORLDCUP!BD60</f>
        <v>Scotland</v>
      </c>
      <c r="G428" s="9" t="str">
        <f ca="1">+WORLDCUP!BD58</f>
        <v>South Korea</v>
      </c>
      <c r="H428" s="9" t="str">
        <f ca="1">+WORLDCUP!BD61</f>
        <v>Australia</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Switzerland</v>
      </c>
      <c r="F429" s="9" t="str">
        <f ca="1">+WORLDCUP!BD60</f>
        <v>Scotland</v>
      </c>
      <c r="G429" s="9" t="str">
        <f ca="1">+WORLDCUP!BD58</f>
        <v>South Korea</v>
      </c>
      <c r="H429" s="9" t="str">
        <f ca="1">+WORLDCUP!BD61</f>
        <v>Australia</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Switzerland</v>
      </c>
      <c r="F430" s="9" t="str">
        <f ca="1">+WORLDCUP!BD60</f>
        <v>Scotland</v>
      </c>
      <c r="G430" s="9" t="str">
        <f ca="1">+WORLDCUP!BD58</f>
        <v>South Korea</v>
      </c>
      <c r="H430" s="9" t="str">
        <f ca="1">+WORLDCUP!BD61</f>
        <v>Australia</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Switzerland</v>
      </c>
      <c r="F431" s="9" t="str">
        <f ca="1">+WORLDCUP!BD60</f>
        <v>Scotland</v>
      </c>
      <c r="G431" s="9" t="str">
        <f ca="1">+WORLDCUP!BD58</f>
        <v>South Korea</v>
      </c>
      <c r="H431" s="9" t="str">
        <f ca="1">+WORLDCUP!BD61</f>
        <v>Australia</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Switzerland</v>
      </c>
      <c r="F432" s="9" t="str">
        <f ca="1">+WORLDCUP!BD61</f>
        <v>Australia</v>
      </c>
      <c r="G432" s="9" t="str">
        <f ca="1">+WORLDCUP!BD58</f>
        <v>South Korea</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New Zealand</v>
      </c>
      <c r="E433" s="9" t="str">
        <f ca="1">+WORLDCUP!BD59</f>
        <v>Switzerland</v>
      </c>
      <c r="F433" s="9" t="str">
        <f ca="1">+WORLDCUP!BD60</f>
        <v>Scotland</v>
      </c>
      <c r="G433" s="9" t="str">
        <f ca="1">+WORLDCUP!BD58</f>
        <v>South Korea</v>
      </c>
      <c r="H433" s="9" t="str">
        <f ca="1">+WORLDCUP!BD61</f>
        <v>Australia</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Switzerland</v>
      </c>
      <c r="F434" s="9" t="str">
        <f ca="1">+WORLDCUP!BD61</f>
        <v>Australia</v>
      </c>
      <c r="G434" s="9" t="str">
        <f ca="1">+WORLDCUP!BD58</f>
        <v>South Korea</v>
      </c>
      <c r="H434" s="9" t="str">
        <f ca="1">+WORLDCUP!BD64</f>
        <v>New Zealand</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Switzerland</v>
      </c>
      <c r="F435" s="9" t="str">
        <f ca="1">+WORLDCUP!BD61</f>
        <v>Australia</v>
      </c>
      <c r="G435" s="9" t="str">
        <f ca="1">+WORLDCUP!BD58</f>
        <v>South Korea</v>
      </c>
      <c r="H435" s="9" t="str">
        <f ca="1">+WORLDCUP!BD64</f>
        <v>New Zealand</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Switzerland</v>
      </c>
      <c r="F436" s="9" t="str">
        <f ca="1">+WORLDCUP!BD60</f>
        <v>Scotland</v>
      </c>
      <c r="G436" s="9" t="str">
        <f ca="1">+WORLDCUP!BD58</f>
        <v>South Korea</v>
      </c>
      <c r="H436" s="9" t="str">
        <f ca="1">+WORLDCUP!BD61</f>
        <v>Australia</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Switzerland</v>
      </c>
      <c r="F437" s="9" t="str">
        <f ca="1">+WORLDCUP!BD60</f>
        <v>Scotland</v>
      </c>
      <c r="G437" s="9" t="str">
        <f ca="1">+WORLDCUP!BD58</f>
        <v>South Korea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Switzerland</v>
      </c>
      <c r="F438" s="9" t="str">
        <f ca="1">+WORLDCUP!BD60</f>
        <v>Scotland</v>
      </c>
      <c r="G438" s="9" t="str">
        <f ca="1">+WORLDCUP!BD58</f>
        <v>South Korea</v>
      </c>
      <c r="H438" s="9" t="str">
        <f ca="1">+WORLDCUP!BD61</f>
        <v>Australia</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Switzerland</v>
      </c>
      <c r="F439" s="9" t="str">
        <f ca="1">+WORLDCUP!BD60</f>
        <v>Scotland</v>
      </c>
      <c r="G439" s="9" t="str">
        <f ca="1">+WORLDCUP!BD58</f>
        <v>South Korea</v>
      </c>
      <c r="H439" s="9" t="str">
        <f ca="1">+WORLDCUP!BD61</f>
        <v>Australia</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Switzerland</v>
      </c>
      <c r="F440" s="9" t="str">
        <f ca="1">+WORLDCUP!BD60</f>
        <v>Scotland</v>
      </c>
      <c r="G440" s="9" t="str">
        <f ca="1">+WORLDCUP!BD58</f>
        <v>South Korea</v>
      </c>
      <c r="H440" s="9" t="str">
        <f ca="1">+WORLDCUP!BD61</f>
        <v>Australia</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Switzerland</v>
      </c>
      <c r="F441" s="9" t="str">
        <f ca="1">+WORLDCUP!BD60</f>
        <v>Scotland</v>
      </c>
      <c r="G441" s="9" t="str">
        <f ca="1">+WORLDCUP!BD58</f>
        <v>South Korea</v>
      </c>
      <c r="H441" s="9" t="str">
        <f ca="1">+WORLDCUP!BD61</f>
        <v>Australia</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Switzerland</v>
      </c>
      <c r="F442" s="9" t="str">
        <f ca="1">+WORLDCUP!BD61</f>
        <v>Australia</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Switzerland</v>
      </c>
      <c r="F443" s="9" t="str">
        <f ca="1">+WORLDCUP!BD61</f>
        <v>Australia</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Switzerland</v>
      </c>
      <c r="F444" s="9" t="str">
        <f ca="1">+WORLDCUP!BD61</f>
        <v>Australia</v>
      </c>
      <c r="G444" s="9" t="str">
        <f ca="1">+WORLDCUP!BD58</f>
        <v>South Korea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Switzerland</v>
      </c>
      <c r="F445" s="9" t="str">
        <f ca="1">+WORLDCUP!BD61</f>
        <v>Australia</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Switzerland</v>
      </c>
      <c r="F446" s="9" t="str">
        <f ca="1">+WORLDCUP!BD60</f>
        <v>Scotland</v>
      </c>
      <c r="G446" s="9" t="str">
        <f ca="1">+WORLDCUP!BD58</f>
        <v>South Korea</v>
      </c>
      <c r="H446" s="9" t="str">
        <f ca="1">+WORLDCUP!BD61</f>
        <v>Australia</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Switzerland</v>
      </c>
      <c r="F447" s="9" t="str">
        <f ca="1">+WORLDCUP!BD61</f>
        <v>Australia</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Switzerland</v>
      </c>
      <c r="F448" s="9" t="str">
        <f ca="1">+WORLDCUP!BD60</f>
        <v>Scotland</v>
      </c>
      <c r="G448" s="9" t="str">
        <f ca="1">+WORLDCUP!BD58</f>
        <v>South Korea</v>
      </c>
      <c r="H448" s="9" t="str">
        <f ca="1">+WORLDCUP!BD63</f>
        <v>Sweden</v>
      </c>
      <c r="I448" s="9" t="str">
        <f ca="1">+WORLDCUP!BD61</f>
        <v>Australia</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Switzerland</v>
      </c>
      <c r="F449" s="9" t="str">
        <f ca="1">+WORLDCUP!BD60</f>
        <v>Scotland</v>
      </c>
      <c r="G449" s="9" t="str">
        <f ca="1">+WORLDCUP!BD58</f>
        <v>South Korea</v>
      </c>
      <c r="H449" s="9" t="str">
        <f ca="1">+WORLDCUP!BD61</f>
        <v>Australia</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Switzerland</v>
      </c>
      <c r="F450" s="9" t="str">
        <f ca="1">+WORLDCUP!BD60</f>
        <v>Scotland</v>
      </c>
      <c r="G450" s="9" t="str">
        <f ca="1">+WORLDCUP!BD58</f>
        <v>South Korea</v>
      </c>
      <c r="H450" s="9" t="str">
        <f ca="1">+WORLDCUP!BD61</f>
        <v>Australia</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Switzerland</v>
      </c>
      <c r="F451" s="9" t="str">
        <f ca="1">+WORLDCUP!BD60</f>
        <v>Scotland</v>
      </c>
      <c r="G451" s="9" t="str">
        <f ca="1">+WORLDCUP!BD58</f>
        <v>South Korea</v>
      </c>
      <c r="H451" s="9" t="str">
        <f ca="1">+WORLDCUP!BD63</f>
        <v>Sweden</v>
      </c>
      <c r="I451" s="9" t="str">
        <f ca="1">+WORLDCUP!BD61</f>
        <v>Australia</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Switzerland</v>
      </c>
      <c r="F452" s="9" t="str">
        <f ca="1">+WORLDCUP!BD61</f>
        <v>Australia</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1</v>
      </c>
      <c r="C453" s="9" t="str">
        <f ca="1">+WORLDCUP!BD60</f>
        <v>Scotland</v>
      </c>
      <c r="D453" s="9" t="str">
        <f ca="1">+WORLDCUP!BD64</f>
        <v>New Zealand</v>
      </c>
      <c r="E453" s="9" t="str">
        <f ca="1">+WORLDCUP!BD59</f>
        <v>Switzerland</v>
      </c>
      <c r="F453" s="9" t="str">
        <f ca="1">+WORLDCUP!BD61</f>
        <v>Australia</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Switzerland</v>
      </c>
      <c r="F454" s="9" t="str">
        <f ca="1">+WORLDCUP!BD61</f>
        <v>Australia</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Switzerland</v>
      </c>
      <c r="F455" s="9" t="str">
        <f ca="1">+WORLDCUP!BD61</f>
        <v>Australia</v>
      </c>
      <c r="G455" s="9" t="str">
        <f ca="1">+WORLDCUP!BD58</f>
        <v>South Korea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Switzerland</v>
      </c>
      <c r="F456" s="9" t="str">
        <f ca="1">+WORLDCUP!BD61</f>
        <v>Australia</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Switzerland</v>
      </c>
      <c r="F457" s="9" t="str">
        <f ca="1">+WORLDCUP!BD61</f>
        <v>Australia</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Switzerland</v>
      </c>
      <c r="F458" s="9" t="str">
        <f ca="1">+WORLDCUP!BD61</f>
        <v>Australia</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Switzerland</v>
      </c>
      <c r="F459" s="9" t="str">
        <f ca="1">+WORLDCUP!BD60</f>
        <v>Scotland</v>
      </c>
      <c r="G459" s="9" t="str">
        <f ca="1">+WORLDCUP!BD58</f>
        <v>South Korea</v>
      </c>
      <c r="H459" s="9" t="str">
        <f ca="1">+WORLDCUP!BD63</f>
        <v>Sweden</v>
      </c>
      <c r="I459" s="9" t="str">
        <f ca="1">+WORLDCUP!BD61</f>
        <v>Australia</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Switzerland</v>
      </c>
      <c r="F460" s="9" t="str">
        <f ca="1">+WORLDCUP!BD60</f>
        <v>Scotland</v>
      </c>
      <c r="G460" s="9" t="str">
        <f ca="1">+WORLDCUP!BD58</f>
        <v>South Korea</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Switzerland</v>
      </c>
      <c r="F461" s="9" t="str">
        <f ca="1">+WORLDCUP!BD60</f>
        <v>Scotland</v>
      </c>
      <c r="G461" s="9" t="str">
        <f ca="1">+WORLDCUP!BD58</f>
        <v>South Korea</v>
      </c>
      <c r="H461" s="9" t="str">
        <f ca="1">+WORLDCUP!BD63</f>
        <v>Sweden</v>
      </c>
      <c r="I461" s="9" t="str">
        <f ca="1">+WORLDCUP!BD61</f>
        <v>Australia</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Switzerland</v>
      </c>
      <c r="F462" s="9" t="str">
        <f ca="1">+WORLDCUP!BD60</f>
        <v>Scotland</v>
      </c>
      <c r="G462" s="9" t="str">
        <f ca="1">+WORLDCUP!BD58</f>
        <v>South Korea</v>
      </c>
      <c r="H462" s="9" t="str">
        <f ca="1">+WORLDCUP!BD61</f>
        <v>Australia</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Norway</v>
      </c>
      <c r="E463" s="9" t="str">
        <f ca="1">+WORLDCUP!BD59</f>
        <v>Switzerland</v>
      </c>
      <c r="F463" s="9" t="str">
        <f ca="1">+WORLDCUP!BD60</f>
        <v>Scotland</v>
      </c>
      <c r="G463" s="9" t="str">
        <f ca="1">+WORLDCUP!BD58</f>
        <v>South Korea</v>
      </c>
      <c r="H463" s="9" t="str">
        <f ca="1">+WORLDCUP!BD61</f>
        <v>Australia</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Switzerland</v>
      </c>
      <c r="F464" s="9" t="str">
        <f ca="1">+WORLDCUP!BD60</f>
        <v>Scotland</v>
      </c>
      <c r="G464" s="9" t="str">
        <f ca="1">+WORLDCUP!BD58</f>
        <v>South Korea</v>
      </c>
      <c r="H464" s="9" t="str">
        <f ca="1">+WORLDCUP!BD61</f>
        <v>Australia</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Switzerland</v>
      </c>
      <c r="F465" s="9" t="str">
        <f ca="1">+WORLDCUP!BD60</f>
        <v>Scotland</v>
      </c>
      <c r="G465" s="9" t="str">
        <f ca="1">+WORLDCUP!BD58</f>
        <v>South Korea</v>
      </c>
      <c r="H465" s="9" t="str">
        <f ca="1">+WORLDCUP!BD61</f>
        <v>Australia</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Curaçao</v>
      </c>
      <c r="E466" s="9" t="str">
        <f ca="1">+WORLDCUP!BD59</f>
        <v>Switzerland</v>
      </c>
      <c r="F466" s="9" t="str">
        <f ca="1">+WORLDCUP!BD60</f>
        <v>Scotland</v>
      </c>
      <c r="G466" s="9" t="str">
        <f ca="1">+WORLDCUP!BD58</f>
        <v>South Korea</v>
      </c>
      <c r="H466" s="9" t="str">
        <f ca="1">+WORLDCUP!BD61</f>
        <v>Australia</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Switzerland</v>
      </c>
      <c r="F467" s="9" t="str">
        <f ca="1">+WORLDCUP!BD60</f>
        <v>Scotland</v>
      </c>
      <c r="G467" s="9" t="str">
        <f ca="1">+WORLDCUP!BD58</f>
        <v>South Korea</v>
      </c>
      <c r="H467" s="9" t="str">
        <f ca="1">+WORLDCUP!BD61</f>
        <v>Australia</v>
      </c>
      <c r="I467" s="9" t="str">
        <f ca="1">+WORLDCUP!BD69</f>
        <v>Ghana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Switzerland</v>
      </c>
      <c r="F468" s="9" t="str">
        <f ca="1">+WORLDCUP!BD60</f>
        <v>Scotland</v>
      </c>
      <c r="G468" s="9" t="str">
        <f ca="1">+WORLDCUP!BD58</f>
        <v>South Korea</v>
      </c>
      <c r="H468" s="9" t="str">
        <f ca="1">+WORLDCUP!BD61</f>
        <v>Australia</v>
      </c>
      <c r="I468" s="9" t="str">
        <f ca="1">+WORLDCUP!BD62</f>
        <v>Curaçao</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Curaçao</v>
      </c>
      <c r="E469" s="9" t="str">
        <f ca="1">+WORLDCUP!BD59</f>
        <v>Switzerland</v>
      </c>
      <c r="F469" s="9" t="str">
        <f ca="1">+WORLDCUP!BD60</f>
        <v>Scotland</v>
      </c>
      <c r="G469" s="9" t="str">
        <f ca="1">+WORLDCUP!BD58</f>
        <v>South Korea</v>
      </c>
      <c r="H469" s="9" t="str">
        <f ca="1">+WORLDCUP!BD61</f>
        <v>Australia</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Curaçao</v>
      </c>
      <c r="E470" s="9" t="str">
        <f ca="1">+WORLDCUP!BD59</f>
        <v>Switzerland</v>
      </c>
      <c r="F470" s="9" t="str">
        <f ca="1">+WORLDCUP!BD60</f>
        <v>Scotland</v>
      </c>
      <c r="G470" s="9" t="str">
        <f ca="1">+WORLDCUP!BD58</f>
        <v>South Korea</v>
      </c>
      <c r="H470" s="9" t="str">
        <f ca="1">+WORLDCUP!BD61</f>
        <v>Australia</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Switzerland</v>
      </c>
      <c r="F471" s="9" t="str">
        <f ca="1">+WORLDCUP!BD60</f>
        <v>Scotland</v>
      </c>
      <c r="G471" s="9" t="str">
        <f ca="1">+WORLDCUP!BD58</f>
        <v>South Korea</v>
      </c>
      <c r="H471" s="9" t="str">
        <f ca="1">+WORLDCUP!BD61</f>
        <v>Australia</v>
      </c>
      <c r="I471" s="9" t="str">
        <f ca="1">+WORLDCUP!BD62</f>
        <v>Curaçao</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New Zealand</v>
      </c>
      <c r="E472" s="9" t="str">
        <f ca="1">+WORLDCUP!BD59</f>
        <v>Switzerland</v>
      </c>
      <c r="F472" s="9" t="str">
        <f ca="1">+WORLDCUP!BD60</f>
        <v>Scotland</v>
      </c>
      <c r="G472" s="9" t="str">
        <f ca="1">+WORLDCUP!BD58</f>
        <v>South Korea</v>
      </c>
      <c r="H472" s="9" t="str">
        <f ca="1">+WORLDCUP!BD61</f>
        <v>Australia</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New Zealand</v>
      </c>
      <c r="E473" s="9" t="str">
        <f ca="1">+WORLDCUP!BD59</f>
        <v>Switzerland</v>
      </c>
      <c r="F473" s="9" t="str">
        <f ca="1">+WORLDCUP!BD60</f>
        <v>Scotland</v>
      </c>
      <c r="G473" s="9" t="str">
        <f ca="1">+WORLDCUP!BD58</f>
        <v>South Korea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New Zealand</v>
      </c>
      <c r="E474" s="9" t="str">
        <f ca="1">+WORLDCUP!BD59</f>
        <v>Switzerland</v>
      </c>
      <c r="F474" s="9" t="str">
        <f ca="1">+WORLDCUP!BD60</f>
        <v>Scotland</v>
      </c>
      <c r="G474" s="9" t="str">
        <f ca="1">+WORLDCUP!BD58</f>
        <v>South Korea</v>
      </c>
      <c r="H474" s="9" t="str">
        <f ca="1">+WORLDCUP!BD61</f>
        <v>Australia</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New Zealand</v>
      </c>
      <c r="E475" s="9" t="str">
        <f ca="1">+WORLDCUP!BD59</f>
        <v>Switzerland</v>
      </c>
      <c r="F475" s="9" t="str">
        <f ca="1">+WORLDCUP!BD60</f>
        <v>Scotland</v>
      </c>
      <c r="G475" s="9" t="str">
        <f ca="1">+WORLDCUP!BD58</f>
        <v>South Korea</v>
      </c>
      <c r="H475" s="9" t="str">
        <f ca="1">+WORLDCUP!BD61</f>
        <v>Australia</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New Zealand</v>
      </c>
      <c r="E476" s="9" t="str">
        <f ca="1">+WORLDCUP!BD59</f>
        <v>Switzerland</v>
      </c>
      <c r="F476" s="9" t="str">
        <f ca="1">+WORLDCUP!BD60</f>
        <v>Scotland</v>
      </c>
      <c r="G476" s="9" t="str">
        <f ca="1">+WORLDCUP!BD58</f>
        <v>South Korea</v>
      </c>
      <c r="H476" s="9" t="str">
        <f ca="1">+WORLDCUP!BD61</f>
        <v>Australia</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New Zealand</v>
      </c>
      <c r="E477" s="9" t="str">
        <f ca="1">+WORLDCUP!BD59</f>
        <v>Switzerland</v>
      </c>
      <c r="F477" s="9" t="str">
        <f ca="1">+WORLDCUP!BD60</f>
        <v>Scotland</v>
      </c>
      <c r="G477" s="9" t="str">
        <f ca="1">+WORLDCUP!BD58</f>
        <v>South Korea</v>
      </c>
      <c r="H477" s="9" t="str">
        <f ca="1">+WORLDCUP!BD61</f>
        <v>Australia</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Switzerland</v>
      </c>
      <c r="F478" s="9" t="str">
        <f ca="1">+WORLDCUP!BD60</f>
        <v>Scotland</v>
      </c>
      <c r="G478" s="9" t="str">
        <f ca="1">+WORLDCUP!BD58</f>
        <v>South Korea</v>
      </c>
      <c r="H478" s="9" t="str">
        <f ca="1">+WORLDCUP!BD61</f>
        <v>Australia</v>
      </c>
      <c r="I478" s="9" t="str">
        <f ca="1">+WORLDCUP!BD69</f>
        <v>Ghana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Switzerland</v>
      </c>
      <c r="F479" s="9" t="str">
        <f ca="1">+WORLDCUP!BD60</f>
        <v>Scotland</v>
      </c>
      <c r="G479" s="9" t="str">
        <f ca="1">+WORLDCUP!BD58</f>
        <v>South Korea</v>
      </c>
      <c r="H479" s="9" t="str">
        <f ca="1">+WORLDCUP!BD61</f>
        <v>Australia</v>
      </c>
      <c r="I479" s="9" t="str">
        <f ca="1">+WORLDCUP!BD62</f>
        <v>Curaçao</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Switzerland</v>
      </c>
      <c r="F480" s="9" t="str">
        <f ca="1">+WORLDCUP!BD60</f>
        <v>Scotland</v>
      </c>
      <c r="G480" s="9" t="str">
        <f ca="1">+WORLDCUP!BD58</f>
        <v>South Korea</v>
      </c>
      <c r="H480" s="9" t="str">
        <f ca="1">+WORLDCUP!BD61</f>
        <v>Australia</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Switzerland</v>
      </c>
      <c r="F481" s="9" t="str">
        <f ca="1">+WORLDCUP!BD60</f>
        <v>Scotland</v>
      </c>
      <c r="G481" s="9" t="str">
        <f ca="1">+WORLDCUP!BD58</f>
        <v>South Korea</v>
      </c>
      <c r="H481" s="9" t="str">
        <f ca="1">+WORLDCUP!BD61</f>
        <v>Australia</v>
      </c>
      <c r="I481" s="9" t="str">
        <f ca="1">+WORLDCUP!BD62</f>
        <v>Curaçao</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Switzerland</v>
      </c>
      <c r="F482" s="9" t="str">
        <f ca="1">+WORLDCUP!BD61</f>
        <v>Australia</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Switzerland</v>
      </c>
      <c r="F483" s="9" t="str">
        <f ca="1">+WORLDCUP!BD61</f>
        <v>Australia</v>
      </c>
      <c r="G483" s="9" t="str">
        <f ca="1">+WORLDCUP!BD58</f>
        <v>South Korea</v>
      </c>
      <c r="H483" s="9" t="str">
        <f ca="1">+WORLDCUP!BD63</f>
        <v>Sweden</v>
      </c>
      <c r="I483" s="9" t="str">
        <f ca="1">+WORLDCUP!BD69</f>
        <v>Ghana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Switzerland</v>
      </c>
      <c r="F484" s="9" t="str">
        <f ca="1">+WORLDCUP!BD61</f>
        <v>Australia</v>
      </c>
      <c r="G484" s="9" t="str">
        <f ca="1">+WORLDCUP!BD58</f>
        <v>South Korea</v>
      </c>
      <c r="H484" s="9" t="str">
        <f ca="1">+WORLDCUP!BD63</f>
        <v>Sweden</v>
      </c>
      <c r="I484" s="9" t="str">
        <f ca="1">+WORLDCUP!BD62</f>
        <v>Curaçao</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Switzerland</v>
      </c>
      <c r="F485" s="9" t="str">
        <f ca="1">+WORLDCUP!BD61</f>
        <v>Australia</v>
      </c>
      <c r="G485" s="9" t="str">
        <f ca="1">+WORLDCUP!BD58</f>
        <v>South Korea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Switzerland</v>
      </c>
      <c r="F486" s="9" t="str">
        <f ca="1">+WORLDCUP!BD61</f>
        <v>Australia</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Switzerland</v>
      </c>
      <c r="F487" s="9" t="str">
        <f ca="1">+WORLDCUP!BD61</f>
        <v>Australia</v>
      </c>
      <c r="G487" s="9" t="str">
        <f ca="1">+WORLDCUP!BD58</f>
        <v>South Korea</v>
      </c>
      <c r="H487" s="9" t="str">
        <f ca="1">+WORLDCUP!BD63</f>
        <v>Sweden</v>
      </c>
      <c r="I487" s="9" t="str">
        <f ca="1">+WORLDCUP!BD62</f>
        <v>Curaçao</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Switzerland</v>
      </c>
      <c r="F488" s="9" t="str">
        <f ca="1">+WORLDCUP!BD60</f>
        <v>Scotland</v>
      </c>
      <c r="G488" s="9" t="str">
        <f ca="1">+WORLDCUP!BD58</f>
        <v>South Korea</v>
      </c>
      <c r="H488" s="9" t="str">
        <f ca="1">+WORLDCUP!BD61</f>
        <v>Australia</v>
      </c>
      <c r="I488" s="9" t="str">
        <f ca="1">+WORLDCUP!BD69</f>
        <v>Ghana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Curaçao</v>
      </c>
      <c r="E489" s="9" t="str">
        <f ca="1">+WORLDCUP!BD59</f>
        <v>Switzerland</v>
      </c>
      <c r="F489" s="9" t="str">
        <f ca="1">+WORLDCUP!BD60</f>
        <v>Scotland</v>
      </c>
      <c r="G489" s="9" t="str">
        <f ca="1">+WORLDCUP!BD58</f>
        <v>South Korea</v>
      </c>
      <c r="H489" s="9" t="str">
        <f ca="1">+WORLDCUP!BD63</f>
        <v>Sweden</v>
      </c>
      <c r="I489" s="9" t="str">
        <f ca="1">+WORLDCUP!BD61</f>
        <v>Australia</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Switzerland</v>
      </c>
      <c r="F490" s="9" t="str">
        <f ca="1">+WORLDCUP!BD60</f>
        <v>Scotland</v>
      </c>
      <c r="G490" s="9" t="str">
        <f ca="1">+WORLDCUP!BD58</f>
        <v>South Korea</v>
      </c>
      <c r="H490" s="9" t="str">
        <f ca="1">+WORLDCUP!BD63</f>
        <v>Sweden</v>
      </c>
      <c r="I490" s="9" t="str">
        <f ca="1">+WORLDCUP!BD61</f>
        <v>Australia</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Curaçao</v>
      </c>
      <c r="E491" s="9" t="str">
        <f ca="1">+WORLDCUP!BD59</f>
        <v>Switzerland</v>
      </c>
      <c r="F491" s="9" t="str">
        <f ca="1">+WORLDCUP!BD60</f>
        <v>Scotland</v>
      </c>
      <c r="G491" s="9" t="str">
        <f ca="1">+WORLDCUP!BD58</f>
        <v>South Korea</v>
      </c>
      <c r="H491" s="9" t="str">
        <f ca="1">+WORLDCUP!BD63</f>
        <v>Sweden</v>
      </c>
      <c r="I491" s="9" t="str">
        <f ca="1">+WORLDCUP!BD61</f>
        <v>Australia</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Switzerland</v>
      </c>
      <c r="F492" s="9" t="str">
        <f ca="1">+WORLDCUP!BD61</f>
        <v>Australia</v>
      </c>
      <c r="G492" s="9" t="str">
        <f ca="1">+WORLDCUP!BD58</f>
        <v>South Korea</v>
      </c>
      <c r="H492" s="9" t="str">
        <f ca="1">+WORLDCUP!BD63</f>
        <v>Sweden</v>
      </c>
      <c r="I492" s="9" t="str">
        <f ca="1">+WORLDCUP!BD69</f>
        <v>Ghana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Switzerland</v>
      </c>
      <c r="F493" s="9" t="str">
        <f ca="1">+WORLDCUP!BD61</f>
        <v>Australia</v>
      </c>
      <c r="G493" s="9" t="str">
        <f ca="1">+WORLDCUP!BD58</f>
        <v>South Korea</v>
      </c>
      <c r="H493" s="9" t="str">
        <f ca="1">+WORLDCUP!BD63</f>
        <v>Sweden</v>
      </c>
      <c r="I493" s="9" t="str">
        <f ca="1">+WORLDCUP!BD62</f>
        <v>Curaçao</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Switzerland</v>
      </c>
      <c r="F494" s="9" t="str">
        <f ca="1">+WORLDCUP!BD61</f>
        <v>Australia</v>
      </c>
      <c r="G494" s="9" t="str">
        <f ca="1">+WORLDCUP!BD58</f>
        <v>South Korea</v>
      </c>
      <c r="H494" s="9" t="str">
        <f ca="1">+WORLDCUP!BD63</f>
        <v>Sweden</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Switzerland</v>
      </c>
      <c r="F495" s="9" t="str">
        <f ca="1">+WORLDCUP!BD61</f>
        <v>Australia</v>
      </c>
      <c r="G495" s="9" t="str">
        <f ca="1">+WORLDCUP!BD58</f>
        <v>South Korea</v>
      </c>
      <c r="H495" s="9" t="str">
        <f ca="1">+WORLDCUP!BD63</f>
        <v>Sweden</v>
      </c>
      <c r="I495" s="9" t="str">
        <f ca="1">+WORLDCUP!BD62</f>
        <v>Curaçao</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Switzerland</v>
      </c>
      <c r="F496" s="9" t="str">
        <f ca="1">+WORLDCUP!BD60</f>
        <v>Scotland</v>
      </c>
      <c r="G496" s="9" t="str">
        <f ca="1">+WORLDCUP!BD58</f>
        <v>South Korea</v>
      </c>
      <c r="H496" s="9" t="str">
        <f ca="1">+WORLDCUP!BD63</f>
        <v>Sweden</v>
      </c>
      <c r="I496" s="9" t="str">
        <f ca="1">+WORLDCUP!BD61</f>
        <v>Australia</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2026-06-01T13:27:14Z</dcterms:modified>
</cp:coreProperties>
</file>