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B9B8B900-C350-4567-940F-F69C7DAE45F6}"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AW26" i="45" l="1"/>
  <c r="AO14" i="45"/>
  <c r="AK20" i="45"/>
  <c r="AG41" i="45"/>
  <c r="AG23" i="45"/>
  <c r="AG5" i="45"/>
  <c r="AC43" i="45"/>
  <c r="AC34" i="45"/>
  <c r="AC25" i="45"/>
  <c r="AC16" i="45"/>
  <c r="AC7" i="45"/>
  <c r="AG10" i="45"/>
  <c r="AF10" i="45"/>
  <c r="AB27" i="45"/>
  <c r="AV26" i="45"/>
  <c r="AN14" i="45"/>
  <c r="AJ20" i="45"/>
  <c r="AF41" i="45"/>
  <c r="AF23" i="45"/>
  <c r="AF5" i="45"/>
  <c r="AB43" i="45"/>
  <c r="AB34" i="45"/>
  <c r="AB25" i="45"/>
  <c r="AB16" i="45"/>
  <c r="AB7" i="45"/>
  <c r="AG46" i="45"/>
  <c r="AB9" i="45"/>
  <c r="AW25" i="45"/>
  <c r="AO13" i="45"/>
  <c r="AK19" i="45"/>
  <c r="AG40" i="45"/>
  <c r="AG22" i="45"/>
  <c r="AG4" i="45"/>
  <c r="AC42" i="45"/>
  <c r="AC33" i="45"/>
  <c r="AC24" i="45"/>
  <c r="AC15" i="45"/>
  <c r="AC6" i="45"/>
  <c r="AC45" i="45"/>
  <c r="AF46" i="45"/>
  <c r="AV25" i="45"/>
  <c r="AN13" i="45"/>
  <c r="AJ19" i="45"/>
  <c r="AF40" i="45"/>
  <c r="AF22" i="45"/>
  <c r="AF4" i="45"/>
  <c r="AB42" i="45"/>
  <c r="AB33" i="45"/>
  <c r="AB24" i="45"/>
  <c r="AB15" i="45"/>
  <c r="AB6" i="45"/>
  <c r="AC36" i="45"/>
  <c r="AJ31" i="45"/>
  <c r="AS32" i="45"/>
  <c r="AK44" i="45"/>
  <c r="AK8" i="45"/>
  <c r="AG35" i="45"/>
  <c r="AG17" i="45"/>
  <c r="AC49" i="45"/>
  <c r="AC40" i="45"/>
  <c r="AC31" i="45"/>
  <c r="AC22" i="45"/>
  <c r="AC13" i="45"/>
  <c r="AC4" i="45"/>
  <c r="AK31" i="45"/>
  <c r="AR32" i="45"/>
  <c r="AJ44" i="45"/>
  <c r="AJ8" i="45"/>
  <c r="AF35" i="45"/>
  <c r="AF17" i="45"/>
  <c r="AB49" i="45"/>
  <c r="AB40" i="45"/>
  <c r="AB31" i="45"/>
  <c r="AB22" i="45"/>
  <c r="AB13" i="45"/>
  <c r="AB4" i="45"/>
  <c r="AG28" i="45"/>
  <c r="AF28" i="45"/>
  <c r="AB18" i="45"/>
  <c r="AS31" i="45"/>
  <c r="AK43" i="45"/>
  <c r="AK7" i="45"/>
  <c r="AG34" i="45"/>
  <c r="AG16" i="45"/>
  <c r="AC48" i="45"/>
  <c r="AC39" i="45"/>
  <c r="AC30" i="45"/>
  <c r="AC21" i="45"/>
  <c r="AC12" i="45"/>
  <c r="AC3" i="45"/>
  <c r="AC27" i="45"/>
  <c r="AC9" i="45"/>
  <c r="AB45" i="45"/>
  <c r="AR31" i="45"/>
  <c r="AJ43" i="45"/>
  <c r="AJ7" i="45"/>
  <c r="AF34" i="45"/>
  <c r="AF16" i="45"/>
  <c r="AB48" i="45"/>
  <c r="AB39" i="45"/>
  <c r="AB30" i="45"/>
  <c r="AB21" i="45"/>
  <c r="AB12" i="45"/>
  <c r="AB3" i="45"/>
  <c r="AC18" i="45"/>
  <c r="AN37" i="45"/>
  <c r="AO38" i="45"/>
  <c r="AK32" i="45"/>
  <c r="AG47" i="45"/>
  <c r="AG29" i="45"/>
  <c r="AG11" i="45"/>
  <c r="AC46" i="45"/>
  <c r="AC37" i="45"/>
  <c r="AC28" i="45"/>
  <c r="AC19" i="45"/>
  <c r="AC10" i="45"/>
  <c r="AN38" i="45"/>
  <c r="AJ32" i="45"/>
  <c r="AF47" i="45"/>
  <c r="AF29" i="45"/>
  <c r="AF11" i="45"/>
  <c r="AB46" i="45"/>
  <c r="AB37" i="45"/>
  <c r="AB28" i="45"/>
  <c r="AB19" i="45"/>
  <c r="AB10" i="45"/>
  <c r="AO37" i="45"/>
  <c r="AB36" i="45"/>
  <c r="E16" i="30"/>
  <c r="D34" i="36"/>
  <c r="W150" i="3" s="1"/>
  <c r="B250" i="31" s="1"/>
  <c r="D54" i="36"/>
  <c r="AN5" i="3" s="1"/>
  <c r="AN93"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6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AN13" i="3"/>
  <c r="AN45" i="3"/>
  <c r="AN21" i="3"/>
  <c r="Y119" i="3"/>
  <c r="Y100" i="3"/>
  <c r="Y142" i="3"/>
  <c r="AO13" i="3"/>
  <c r="Z28" i="3"/>
  <c r="Z61" i="3"/>
  <c r="Z84" i="3"/>
  <c r="Z52" i="3"/>
  <c r="Z20" i="3"/>
  <c r="Z44" i="3"/>
  <c r="Z92" i="3"/>
  <c r="Z93" i="3"/>
  <c r="AA162" i="3"/>
  <c r="D258" i="36"/>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X67" i="3"/>
  <c r="X130" i="3"/>
  <c r="X59" i="3"/>
  <c r="BL5" i="3"/>
  <c r="BL57" i="3" s="1"/>
  <c r="Z77" i="3"/>
  <c r="D257" i="36"/>
  <c r="D58" i="36"/>
  <c r="AR5" i="3" s="1"/>
  <c r="D224" i="36"/>
  <c r="AB25" i="32" s="1"/>
  <c r="D220" i="36"/>
  <c r="B13" i="6" s="1"/>
  <c r="A24" i="3" s="1"/>
  <c r="D216" i="36"/>
  <c r="AB17" i="32" s="1"/>
  <c r="D212" i="36"/>
  <c r="K12" i="6" s="1"/>
  <c r="D208" i="36"/>
  <c r="AB9" i="32" s="1"/>
  <c r="D204" i="36"/>
  <c r="B39" i="6" s="1"/>
  <c r="A78" i="3" s="1"/>
  <c r="AY79" i="3" s="1"/>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AX18" i="45"/>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T93" i="3"/>
  <c r="X51" i="3"/>
  <c r="AL61" i="3"/>
  <c r="AY61" i="3" s="1"/>
  <c r="AP21" i="3"/>
  <c r="AD51" i="3"/>
  <c r="X91" i="3"/>
  <c r="BE5" i="3"/>
  <c r="BE57" i="3" s="1"/>
  <c r="BK5" i="3"/>
  <c r="BK57" i="3" s="1"/>
  <c r="AM69" i="3"/>
  <c r="Z76" i="3"/>
  <c r="Z53" i="3"/>
  <c r="Z16" i="3"/>
  <c r="AT77" i="3"/>
  <c r="AF137" i="3"/>
  <c r="AF19" i="3"/>
  <c r="AF35" i="3" s="1"/>
  <c r="Z23" i="3"/>
  <c r="Z94" i="3"/>
  <c r="C257" i="31"/>
  <c r="Z75" i="3"/>
  <c r="Z51" i="3"/>
  <c r="Z67" i="3"/>
  <c r="AT37" i="3"/>
  <c r="Y11" i="3"/>
  <c r="Y27" i="3" s="1"/>
  <c r="Y43" i="3" s="1"/>
  <c r="Z91" i="3"/>
  <c r="X146" i="3"/>
  <c r="Y130" i="3"/>
  <c r="AT29" i="3"/>
  <c r="X75" i="3"/>
  <c r="Y137" i="3"/>
  <c r="AN69" i="3"/>
  <c r="Y83" i="3"/>
  <c r="Z11" i="3"/>
  <c r="Z27" i="3" s="1"/>
  <c r="Z43" i="3" s="1"/>
  <c r="X119" i="3"/>
  <c r="AD11" i="3"/>
  <c r="AD119" i="3"/>
  <c r="AD75" i="3"/>
  <c r="AD83" i="3"/>
  <c r="AD142" i="3"/>
  <c r="AD67" i="3"/>
  <c r="AC100" i="3"/>
  <c r="AC43" i="3"/>
  <c r="AC51" i="3"/>
  <c r="AC11" i="3"/>
  <c r="Z19" i="3"/>
  <c r="Z35" i="3" s="1"/>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AJ13" i="3"/>
  <c r="AJ85" i="3"/>
  <c r="AL13" i="3"/>
  <c r="AY13" i="3" s="1"/>
  <c r="AL21" i="3"/>
  <c r="AY21" i="3" s="1"/>
  <c r="AL53" i="3"/>
  <c r="AY53" i="3" s="1"/>
  <c r="AP69" i="3"/>
  <c r="AP77" i="3"/>
  <c r="BH5" i="3"/>
  <c r="BH57" i="3" s="1"/>
  <c r="AO93" i="3"/>
  <c r="Z46" i="3"/>
  <c r="AJ77" i="3"/>
  <c r="AJ53" i="3"/>
  <c r="AP85" i="3"/>
  <c r="AP93" i="3"/>
  <c r="AP29" i="3"/>
  <c r="AP37" i="3"/>
  <c r="AO69" i="3"/>
  <c r="AO21" i="3"/>
  <c r="AO53" i="3"/>
  <c r="AF100" i="3"/>
  <c r="AF130" i="3"/>
  <c r="AJ37" i="3"/>
  <c r="K3" i="45" l="1"/>
  <c r="K11" i="45" s="1"/>
  <c r="K19" i="45" s="1"/>
  <c r="K27" i="45" s="1"/>
  <c r="K35" i="45" s="1"/>
  <c r="K43" i="45" s="1"/>
  <c r="W3" i="45" s="1"/>
  <c r="W11" i="45" s="1"/>
  <c r="W19" i="45" s="1"/>
  <c r="W27" i="45" s="1"/>
  <c r="W35" i="45" s="1"/>
  <c r="W43" i="45" s="1"/>
  <c r="AN37" i="3"/>
  <c r="Z22" i="3"/>
  <c r="BF5" i="3"/>
  <c r="BF57" i="3" s="1"/>
  <c r="Z87" i="3"/>
  <c r="Z95" i="3"/>
  <c r="AM21" i="3"/>
  <c r="AN77" i="3"/>
  <c r="AN61" i="3"/>
  <c r="AN101" i="3"/>
  <c r="AN53" i="3"/>
  <c r="AS45" i="3"/>
  <c r="Z96" i="3"/>
  <c r="AM93" i="3"/>
  <c r="Z62" i="3"/>
  <c r="AN29" i="3"/>
  <c r="AD19" i="3"/>
  <c r="AO29" i="3"/>
  <c r="Z81" i="3"/>
  <c r="Z54" i="3"/>
  <c r="AM37" i="3"/>
  <c r="Z49" i="3"/>
  <c r="Z15" i="3"/>
  <c r="Z7" i="3"/>
  <c r="Z47" i="3"/>
  <c r="AS53" i="3"/>
  <c r="Z31" i="3"/>
  <c r="Z70" i="3"/>
  <c r="Z71" i="3"/>
  <c r="AN85" i="3"/>
  <c r="Z79" i="3"/>
  <c r="Z14" i="3"/>
  <c r="Z63" i="3"/>
  <c r="Z30" i="3"/>
  <c r="Z78"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AG158"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6" i="3"/>
  <c r="BL9"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121" i="3"/>
  <c r="Y61" i="3"/>
  <c r="X38" i="3"/>
  <c r="X65" i="3"/>
  <c r="Y25" i="3"/>
  <c r="Y17" i="3"/>
  <c r="X48" i="3"/>
  <c r="Y143" i="3"/>
  <c r="Y7" i="3"/>
  <c r="Y133" i="3"/>
  <c r="X122" i="3"/>
  <c r="Y113" i="3"/>
  <c r="Y56" i="3"/>
  <c r="Y9" i="3"/>
  <c r="X124" i="3"/>
  <c r="X138" i="3"/>
  <c r="X47" i="3"/>
  <c r="X62" i="3"/>
  <c r="X106" i="3"/>
  <c r="Y21" i="3"/>
  <c r="X78" i="3"/>
  <c r="Y103" i="3"/>
  <c r="X101" i="3"/>
  <c r="Y28" i="3"/>
  <c r="Y110" i="3"/>
  <c r="Y94" i="3"/>
  <c r="Y16" i="3"/>
  <c r="X79" i="3"/>
  <c r="X44" i="3"/>
  <c r="X55" i="3"/>
  <c r="Y86" i="3"/>
  <c r="Y4" i="3"/>
  <c r="Y45" i="3"/>
  <c r="Y92" i="3"/>
  <c r="Y85" i="3"/>
  <c r="X13" i="3"/>
  <c r="Y6" i="3"/>
  <c r="X68" i="3"/>
  <c r="X63" i="3"/>
  <c r="X64" i="3"/>
  <c r="Y120" i="3"/>
  <c r="X5" i="3"/>
  <c r="Y8" i="3"/>
  <c r="X20" i="3"/>
  <c r="Y23" i="3"/>
  <c r="Y139" i="3"/>
  <c r="Y127" i="3"/>
  <c r="Y114" i="3"/>
  <c r="Y41" i="3"/>
  <c r="X57" i="3"/>
  <c r="X134" i="3"/>
  <c r="X32" i="3"/>
  <c r="X54" i="3"/>
  <c r="Y12" i="3"/>
  <c r="Y88" i="3"/>
  <c r="X93" i="3"/>
  <c r="Y84" i="3"/>
  <c r="X60" i="3"/>
  <c r="Y33" i="3"/>
  <c r="X69" i="3"/>
  <c r="Y46" i="3" l="1"/>
  <c r="X107" i="3"/>
  <c r="X80" i="3"/>
  <c r="Y104" i="3"/>
  <c r="X131" i="3"/>
  <c r="Y30" i="3"/>
  <c r="X111" i="3"/>
  <c r="X97" i="3"/>
  <c r="Y76" i="3"/>
  <c r="Y22" i="3"/>
  <c r="Y77" i="3"/>
  <c r="Y96" i="3"/>
  <c r="X24" i="3"/>
  <c r="X15" i="3"/>
  <c r="X123" i="3"/>
  <c r="X89"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BU26" i="3" s="1"/>
  <c r="F45" i="3"/>
  <c r="BU28" i="3" s="1"/>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F46" i="3"/>
  <c r="BW28" i="3"/>
  <c r="E45" i="3"/>
  <c r="BW29" i="3" s="1"/>
  <c r="F92" i="3"/>
  <c r="F95" i="3"/>
  <c r="BW53" i="3" s="1"/>
  <c r="E97" i="3"/>
  <c r="BV52" i="3" s="1"/>
  <c r="F81" i="3"/>
  <c r="E76" i="3"/>
  <c r="BW43" i="3" s="1"/>
  <c r="E78" i="3"/>
  <c r="BW44" i="3" s="1"/>
  <c r="E48" i="3"/>
  <c r="F44" i="3"/>
  <c r="F47" i="3"/>
  <c r="E38" i="3"/>
  <c r="BW24" i="3" s="1"/>
  <c r="BW22" i="3"/>
  <c r="F41" i="3"/>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BU38" i="3" s="1"/>
  <c r="F71" i="3"/>
  <c r="E71" i="3"/>
  <c r="E72" i="3"/>
  <c r="F69" i="3"/>
  <c r="BW40" i="3" s="1"/>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BU43" i="3" s="1"/>
  <c r="F77" i="3"/>
  <c r="F61" i="3"/>
  <c r="E65" i="3"/>
  <c r="E63" i="3"/>
  <c r="E9" i="3"/>
  <c r="F4" i="3"/>
  <c r="F6" i="3"/>
  <c r="F79" i="3"/>
  <c r="E80" i="3"/>
  <c r="BU44" i="3" s="1"/>
  <c r="F76" i="3"/>
  <c r="BW42" i="3" s="1"/>
  <c r="F80" i="3"/>
  <c r="E77" i="3"/>
  <c r="F78" i="3"/>
  <c r="BW36" i="3"/>
  <c r="E61" i="3"/>
  <c r="BW37" i="3" s="1"/>
  <c r="F62" i="3"/>
  <c r="BU36" i="3"/>
  <c r="F64" i="3"/>
  <c r="BU35" i="3" s="1"/>
  <c r="F72" i="3"/>
  <c r="E68" i="3"/>
  <c r="BW39" i="3" s="1"/>
  <c r="BW38" i="3"/>
  <c r="E70" i="3"/>
  <c r="BU24" i="3" l="1"/>
  <c r="BW41" i="3"/>
  <c r="BU42" i="3"/>
  <c r="BU41" i="3"/>
  <c r="BU25" i="3"/>
  <c r="BU34" i="3"/>
  <c r="BW35" i="3"/>
  <c r="BU37" i="3"/>
  <c r="BW25"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18" i="3" l="1"/>
  <c r="BX2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24" i="3"/>
  <c r="H23" i="3"/>
  <c r="H20" i="3"/>
  <c r="I23" i="3" l="1"/>
  <c r="H21" i="3"/>
  <c r="H78" i="3"/>
  <c r="I22" i="3"/>
  <c r="H25"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9"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4" i="3" l="1"/>
  <c r="L13" i="3"/>
  <c r="L87" i="3"/>
  <c r="K24"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9" i="3" l="1"/>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CI36" i="3"/>
  <c r="N61" i="3"/>
  <c r="O64" i="3"/>
  <c r="N79" i="3"/>
  <c r="N96" i="3"/>
  <c r="O93" i="3"/>
  <c r="N95" i="3"/>
  <c r="O94" i="3" l="1"/>
  <c r="O97" i="3"/>
  <c r="O95" i="3"/>
  <c r="CI42" i="3"/>
  <c r="O44" i="3"/>
  <c r="O47" i="3"/>
  <c r="CI27" i="3"/>
  <c r="CI51" i="3"/>
  <c r="N29" i="3"/>
  <c r="CJ50" i="3"/>
  <c r="CI22" i="3"/>
  <c r="O55" i="3"/>
  <c r="O33" i="3"/>
  <c r="CJ19" i="3" s="1"/>
  <c r="N9" i="3"/>
  <c r="N36" i="3"/>
  <c r="O41" i="3"/>
  <c r="CK25" i="3" s="1"/>
  <c r="O4" i="3"/>
  <c r="O69" i="3"/>
  <c r="CK40" i="3" s="1"/>
  <c r="CI35" i="3"/>
  <c r="N72" i="3"/>
  <c r="CK21" i="3"/>
  <c r="O30" i="3"/>
  <c r="CI18" i="3" s="1"/>
  <c r="N32" i="3"/>
  <c r="CJ18" i="3" s="1"/>
  <c r="N7" i="3"/>
  <c r="O29" i="3"/>
  <c r="CI20" i="3" s="1"/>
  <c r="N49" i="3"/>
  <c r="CI26" i="3" s="1"/>
  <c r="N52" i="3"/>
  <c r="CK31" i="3" s="1"/>
  <c r="CK24" i="3"/>
  <c r="N54" i="3"/>
  <c r="CK32" i="3" s="1"/>
  <c r="N37" i="3"/>
  <c r="N8" i="3"/>
  <c r="CK22" i="3"/>
  <c r="O52" i="3"/>
  <c r="CI30" i="3" s="1"/>
  <c r="N97" i="3"/>
  <c r="O77" i="3"/>
  <c r="CI44" i="3" s="1"/>
  <c r="N80" i="3"/>
  <c r="N55" i="3"/>
  <c r="CI31" i="3" s="1"/>
  <c r="N81" i="3"/>
  <c r="N84" i="3"/>
  <c r="CI45" i="3"/>
  <c r="O5" i="3"/>
  <c r="N47" i="3"/>
  <c r="CK46" i="3"/>
  <c r="CI33" i="3"/>
  <c r="O53" i="3"/>
  <c r="CI32" i="3" s="1"/>
  <c r="O79" i="3"/>
  <c r="N6" i="3"/>
  <c r="N86" i="3"/>
  <c r="O32" i="3"/>
  <c r="CI12" i="3"/>
  <c r="CI43" i="3"/>
  <c r="N88" i="3"/>
  <c r="N30" i="3"/>
  <c r="CI25" i="3"/>
  <c r="CK6" i="3"/>
  <c r="CK18" i="3"/>
  <c r="N73" i="3"/>
  <c r="CI15" i="3"/>
  <c r="N15" i="3"/>
  <c r="CI11" i="3"/>
  <c r="O96" i="3"/>
  <c r="CJ53" i="3" s="1"/>
  <c r="CL53" i="3" s="1"/>
  <c r="CK34" i="3"/>
  <c r="CK30" i="3"/>
  <c r="N68" i="3"/>
  <c r="CK39" i="3" s="1"/>
  <c r="CK50" i="3"/>
  <c r="O40" i="3"/>
  <c r="O15" i="3"/>
  <c r="CI10" i="3" s="1"/>
  <c r="N65" i="3"/>
  <c r="O9" i="3"/>
  <c r="CI7" i="3" s="1"/>
  <c r="CI23" i="3"/>
  <c r="O36" i="3"/>
  <c r="CJ22" i="3" s="1"/>
  <c r="CK23" i="3"/>
  <c r="O61" i="3"/>
  <c r="CI8" i="3"/>
  <c r="CK37" i="3"/>
  <c r="N13" i="3"/>
  <c r="O68" i="3"/>
  <c r="O57" i="3"/>
  <c r="O65" i="3"/>
  <c r="N40" i="3"/>
  <c r="O31" i="3"/>
  <c r="N92" i="3"/>
  <c r="CK51" i="3" s="1"/>
  <c r="CK12" i="3"/>
  <c r="N77" i="3"/>
  <c r="CK45" i="3" s="1"/>
  <c r="CK44" i="3"/>
  <c r="CI19" i="3"/>
  <c r="CI50" i="3"/>
  <c r="O25" i="3"/>
  <c r="O37" i="3"/>
  <c r="N5" i="3"/>
  <c r="CJ9" i="3" s="1"/>
  <c r="O72" i="3"/>
  <c r="CI38" i="3"/>
  <c r="O84" i="3"/>
  <c r="CI46" i="3" s="1"/>
  <c r="O87" i="3"/>
  <c r="N60" i="3"/>
  <c r="CK35" i="3" s="1"/>
  <c r="O78" i="3"/>
  <c r="O23" i="3"/>
  <c r="N94" i="3"/>
  <c r="CK52" i="3" s="1"/>
  <c r="N39" i="3"/>
  <c r="CK38" i="3"/>
  <c r="CI52" i="3"/>
  <c r="N4" i="3"/>
  <c r="CK19" i="3"/>
  <c r="N87" i="3"/>
  <c r="N25" i="3"/>
  <c r="O22" i="3"/>
  <c r="N76" i="3"/>
  <c r="CJ43" i="3" s="1"/>
  <c r="O49" i="3"/>
  <c r="CI29" i="3" s="1"/>
  <c r="N46" i="3"/>
  <c r="CJ28" i="3" s="1"/>
  <c r="N53" i="3"/>
  <c r="CK33" i="3" s="1"/>
  <c r="CK28" i="3"/>
  <c r="CK48" i="3"/>
  <c r="N85" i="3"/>
  <c r="CI49" i="3" s="1"/>
  <c r="N44" i="3"/>
  <c r="CK27" i="3" s="1"/>
  <c r="N12" i="3"/>
  <c r="O54" i="3"/>
  <c r="O89" i="3"/>
  <c r="CI47" i="3" s="1"/>
  <c r="O56" i="3"/>
  <c r="N24" i="3"/>
  <c r="O46" i="3"/>
  <c r="CI28" i="3"/>
  <c r="O21" i="3"/>
  <c r="CI16" i="3" s="1"/>
  <c r="N45" i="3"/>
  <c r="CK29" i="3" s="1"/>
  <c r="N16" i="3"/>
  <c r="CK10" i="3" s="1"/>
  <c r="CI48" i="3"/>
  <c r="CK26" i="3"/>
  <c r="CJ48" i="3"/>
  <c r="O20" i="3"/>
  <c r="CI14" i="3" s="1"/>
  <c r="N33" i="3"/>
  <c r="N69" i="3"/>
  <c r="O73" i="3"/>
  <c r="CI39" i="3" s="1"/>
  <c r="O60" i="3"/>
  <c r="CI34" i="3" s="1"/>
  <c r="O63" i="3"/>
  <c r="CI37" i="3" s="1"/>
  <c r="CI40" i="3"/>
  <c r="O70" i="3"/>
  <c r="CK17" i="3"/>
  <c r="N22" i="3"/>
  <c r="CK42" i="3"/>
  <c r="N78" i="3"/>
  <c r="O81" i="3"/>
  <c r="CI13" i="3"/>
  <c r="N14" i="3"/>
  <c r="CK11" i="3" s="1"/>
  <c r="CK13" i="3"/>
  <c r="N23" i="3"/>
  <c r="N20" i="3"/>
  <c r="CK15" i="3" s="1"/>
  <c r="O24" i="3"/>
  <c r="N17" i="3"/>
  <c r="O14" i="3"/>
  <c r="CK53" i="3"/>
  <c r="CK14" i="3"/>
  <c r="CK49" i="3"/>
  <c r="CK47" i="3" l="1"/>
  <c r="CI41" i="3"/>
  <c r="CK43" i="3"/>
  <c r="CK41" i="3"/>
  <c r="CK8" i="3"/>
  <c r="CJ36" i="3"/>
  <c r="CL36" i="3" s="1"/>
  <c r="CK36" i="3"/>
  <c r="CJ21" i="3"/>
  <c r="CI24" i="3"/>
  <c r="CK7" i="3"/>
  <c r="CI21" i="3"/>
  <c r="CK20" i="3"/>
  <c r="CK16" i="3"/>
  <c r="CI9" i="3"/>
  <c r="CL9" i="3" s="1"/>
  <c r="CI6" i="3"/>
  <c r="CL50" i="3"/>
  <c r="CL22"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J11" i="3"/>
  <c r="CL11" i="3" s="1"/>
  <c r="CJ20" i="3"/>
  <c r="CL20" i="3" s="1"/>
  <c r="CJ15" i="3"/>
  <c r="CL15" i="3" s="1"/>
  <c r="CJ14" i="3"/>
  <c r="CL14" i="3" s="1"/>
  <c r="CL19" i="3"/>
  <c r="CJ16" i="3"/>
  <c r="CL16" i="3" s="1"/>
  <c r="CL18"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21" i="3" l="1"/>
  <c r="CL24" i="3"/>
  <c r="CM24" i="3" s="1"/>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13" i="3"/>
  <c r="CM12" i="3"/>
  <c r="CM10" i="3"/>
  <c r="CM32" i="3"/>
  <c r="CM9" i="3"/>
  <c r="CM8" i="3"/>
  <c r="CM7" i="3"/>
  <c r="CM6" i="3"/>
  <c r="CM29" i="3"/>
  <c r="CM39" i="3"/>
  <c r="CM41" i="3"/>
  <c r="CM51" i="3"/>
  <c r="CM36" i="3"/>
  <c r="CM27" i="3"/>
  <c r="CM25" i="3"/>
  <c r="CM23" i="3"/>
  <c r="CM52" i="3"/>
  <c r="CM37" i="3"/>
  <c r="CM11" i="3" l="1"/>
  <c r="CN11" i="3" s="1"/>
  <c r="CN29" i="3" l="1"/>
  <c r="Q47" i="3" s="1"/>
  <c r="CN39" i="3"/>
  <c r="R71" i="3" s="1"/>
  <c r="CN45" i="3"/>
  <c r="Q79" i="3" s="1"/>
  <c r="CN19" i="3"/>
  <c r="Q33" i="3" s="1"/>
  <c r="CN34" i="3"/>
  <c r="R65" i="3" s="1"/>
  <c r="CN8" i="3"/>
  <c r="Q5" i="3" s="1"/>
  <c r="CN9" i="3"/>
  <c r="Q6" i="3" s="1"/>
  <c r="CN30" i="3"/>
  <c r="R57" i="3" s="1"/>
  <c r="CN12" i="3"/>
  <c r="R15" i="3" s="1"/>
  <c r="CN22" i="3"/>
  <c r="Q36" i="3" s="1"/>
  <c r="CN52" i="3"/>
  <c r="R97" i="3" s="1"/>
  <c r="CN27" i="3"/>
  <c r="R47" i="3" s="1"/>
  <c r="CN10" i="3"/>
  <c r="Q15" i="3" s="1"/>
  <c r="CN6" i="3"/>
  <c r="Q7" i="3" s="1"/>
  <c r="CN15" i="3"/>
  <c r="Q25" i="3" s="1"/>
  <c r="CN35" i="3"/>
  <c r="R63" i="3" s="1"/>
  <c r="CN18" i="3"/>
  <c r="Q28" i="3" s="1"/>
  <c r="CN44" i="3"/>
  <c r="Q77" i="3" s="1"/>
  <c r="CN51" i="3"/>
  <c r="R92" i="3" s="1"/>
  <c r="CN7" i="3"/>
  <c r="R4" i="3" s="1"/>
  <c r="CN38" i="3"/>
  <c r="Q70" i="3" s="1"/>
  <c r="Q17" i="3"/>
  <c r="R12" i="3"/>
  <c r="CN21" i="3"/>
  <c r="Q32" i="3" s="1"/>
  <c r="CN47" i="3"/>
  <c r="Q89" i="3" s="1"/>
  <c r="CN16" i="3"/>
  <c r="R25" i="3" s="1"/>
  <c r="CN23" i="3"/>
  <c r="R36" i="3" s="1"/>
  <c r="CN43" i="3"/>
  <c r="R76" i="3" s="1"/>
  <c r="CN41" i="3"/>
  <c r="Q71" i="3" s="1"/>
  <c r="CN49" i="3"/>
  <c r="Q87" i="3" s="1"/>
  <c r="CN32" i="3"/>
  <c r="Q53" i="3" s="1"/>
  <c r="CN31" i="3"/>
  <c r="R52" i="3" s="1"/>
  <c r="CN42" i="3"/>
  <c r="Q76" i="3" s="1"/>
  <c r="CN50" i="3"/>
  <c r="Q94" i="3" s="1"/>
  <c r="CN33" i="3"/>
  <c r="Q57" i="3" s="1"/>
  <c r="CN24" i="3"/>
  <c r="Q37" i="3" s="1"/>
  <c r="CN37" i="3"/>
  <c r="R61" i="3" s="1"/>
  <c r="CN48" i="3"/>
  <c r="CN17" i="3"/>
  <c r="Q24" i="3" s="1"/>
  <c r="CN13" i="3"/>
  <c r="R13" i="3" s="1"/>
  <c r="CN36" i="3"/>
  <c r="R64" i="3" s="1"/>
  <c r="CN20" i="3"/>
  <c r="R33" i="3" s="1"/>
  <c r="CN40" i="3"/>
  <c r="R73" i="3" s="1"/>
  <c r="CN46" i="3"/>
  <c r="Q84" i="3" s="1"/>
  <c r="CN14" i="3"/>
  <c r="Q20" i="3" s="1"/>
  <c r="CN25" i="3"/>
  <c r="CN53" i="3"/>
  <c r="Q95" i="3" s="1"/>
  <c r="CN28" i="3"/>
  <c r="R46" i="3" s="1"/>
  <c r="CN26" i="3"/>
  <c r="Q44" i="3" s="1"/>
  <c r="R14" i="3"/>
  <c r="Q60" i="3"/>
  <c r="Q62" i="3"/>
  <c r="Q30" i="3"/>
  <c r="R28" i="3"/>
  <c r="R87" i="3"/>
  <c r="R84" i="3"/>
  <c r="R32" i="3"/>
  <c r="R31" i="3"/>
  <c r="Q12" i="3"/>
  <c r="R16" i="3"/>
  <c r="Q63" i="3"/>
  <c r="Q21" i="3"/>
  <c r="R85" i="3"/>
  <c r="R95" i="3"/>
  <c r="R77" i="3"/>
  <c r="CP44" i="3" s="1"/>
  <c r="R39" i="3"/>
  <c r="Q73" i="3"/>
  <c r="Q97" i="3"/>
  <c r="R9" i="3"/>
  <c r="R20" i="3"/>
  <c r="Q81" i="3"/>
  <c r="R45" i="3"/>
  <c r="Q49" i="3"/>
  <c r="R68" i="3"/>
  <c r="R8" i="3"/>
  <c r="Q4" i="3"/>
  <c r="CP45" i="3"/>
  <c r="CP47" i="3"/>
  <c r="CO47" i="3"/>
  <c r="CP23" i="3"/>
  <c r="R5" i="3" l="1"/>
  <c r="CO8" i="3" s="1"/>
  <c r="CO9" i="3"/>
  <c r="Q8" i="3"/>
  <c r="R21" i="3"/>
  <c r="R22" i="3"/>
  <c r="R60" i="3"/>
  <c r="Q22" i="3"/>
  <c r="CO15" i="3" s="1"/>
  <c r="Q65" i="3"/>
  <c r="Q88" i="3"/>
  <c r="R7" i="3"/>
  <c r="CO23" i="3"/>
  <c r="Q40" i="3"/>
  <c r="R80" i="3"/>
  <c r="R78" i="3"/>
  <c r="R62" i="3"/>
  <c r="Q54" i="3"/>
  <c r="R6" i="3"/>
  <c r="CO30" i="3"/>
  <c r="R69" i="3"/>
  <c r="Q9" i="3"/>
  <c r="Q52" i="3"/>
  <c r="CO22" i="3"/>
  <c r="Q72" i="3"/>
  <c r="CP30" i="3"/>
  <c r="Q93" i="3"/>
  <c r="R17" i="3"/>
  <c r="Q13" i="3"/>
  <c r="R94" i="3"/>
  <c r="CO12" i="3"/>
  <c r="CP12" i="3"/>
  <c r="R72" i="3"/>
  <c r="CP53" i="3"/>
  <c r="Q68" i="3"/>
  <c r="CP39" i="3" s="1"/>
  <c r="R41" i="3"/>
  <c r="R40" i="3"/>
  <c r="R48" i="3"/>
  <c r="CO27" i="3" s="1"/>
  <c r="R44" i="3"/>
  <c r="R29" i="3"/>
  <c r="CP20" i="3" s="1"/>
  <c r="CP50" i="3"/>
  <c r="R96" i="3"/>
  <c r="Q92" i="3"/>
  <c r="CP51" i="3" s="1"/>
  <c r="Q38" i="3"/>
  <c r="Q48" i="3"/>
  <c r="Q31" i="3"/>
  <c r="CO19" i="3" s="1"/>
  <c r="Q16" i="3"/>
  <c r="CO10" i="3" s="1"/>
  <c r="Q14" i="3"/>
  <c r="Q80" i="3"/>
  <c r="Q64" i="3"/>
  <c r="CP36" i="3" s="1"/>
  <c r="R23" i="3"/>
  <c r="CP43" i="3"/>
  <c r="CO43" i="3"/>
  <c r="CO35" i="3"/>
  <c r="Q46" i="3"/>
  <c r="R79" i="3"/>
  <c r="CO45" i="3" s="1"/>
  <c r="Q69" i="3"/>
  <c r="Q45" i="3"/>
  <c r="R54" i="3"/>
  <c r="R56" i="3"/>
  <c r="R49" i="3"/>
  <c r="R38" i="3"/>
  <c r="CP22" i="3" s="1"/>
  <c r="R70" i="3"/>
  <c r="R24" i="3"/>
  <c r="R81" i="3"/>
  <c r="Q86" i="3"/>
  <c r="R88" i="3"/>
  <c r="CP42" i="3"/>
  <c r="R93" i="3"/>
  <c r="R53" i="3"/>
  <c r="Q61" i="3"/>
  <c r="CP37" i="3" s="1"/>
  <c r="Q85" i="3"/>
  <c r="R89" i="3"/>
  <c r="R86" i="3"/>
  <c r="R55" i="3"/>
  <c r="CP33" i="3" s="1"/>
  <c r="Q23" i="3"/>
  <c r="Q96" i="3"/>
  <c r="Q56" i="3"/>
  <c r="Q29" i="3"/>
  <c r="R30" i="3"/>
  <c r="CO18" i="3" s="1"/>
  <c r="CO53" i="3"/>
  <c r="Q78" i="3"/>
  <c r="Q55" i="3"/>
  <c r="Q39" i="3"/>
  <c r="Q41" i="3"/>
  <c r="R37" i="3"/>
  <c r="CP24" i="3" s="1"/>
  <c r="CO26" i="3"/>
  <c r="CP49" i="3"/>
  <c r="CP35" i="3"/>
  <c r="CP34" i="3"/>
  <c r="CP48" i="3"/>
  <c r="CO37" i="3"/>
  <c r="CQ37" i="3" s="1"/>
  <c r="CP38" i="3"/>
  <c r="CP14" i="3"/>
  <c r="CP46" i="3"/>
  <c r="CO34" i="3"/>
  <c r="CO50" i="3"/>
  <c r="CQ50" i="3" s="1"/>
  <c r="CQ22" i="3"/>
  <c r="CP40" i="3"/>
  <c r="CQ43" i="3"/>
  <c r="CO46" i="3"/>
  <c r="CO21" i="3"/>
  <c r="CO40" i="3"/>
  <c r="CO49" i="3"/>
  <c r="CO48" i="3"/>
  <c r="CO11" i="3"/>
  <c r="CO38" i="3"/>
  <c r="CP16" i="3"/>
  <c r="CO42" i="3"/>
  <c r="CQ42" i="3" s="1"/>
  <c r="CO44" i="3"/>
  <c r="CQ44" i="3" s="1"/>
  <c r="CQ30" i="3"/>
  <c r="CP28" i="3"/>
  <c r="CP17" i="3"/>
  <c r="CO28" i="3"/>
  <c r="CP26" i="3"/>
  <c r="CQ26" i="3" s="1"/>
  <c r="CP9" i="3"/>
  <c r="CQ9" i="3" s="1"/>
  <c r="CP15" i="3"/>
  <c r="CQ15" i="3" s="1"/>
  <c r="CP13" i="3"/>
  <c r="CO17" i="3"/>
  <c r="CP21" i="3"/>
  <c r="CO16" i="3"/>
  <c r="CO20" i="3"/>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P32" i="3" l="1"/>
  <c r="CP19" i="3"/>
  <c r="CQ19" i="3" s="1"/>
  <c r="CO32" i="3"/>
  <c r="CP18" i="3"/>
  <c r="CQ18" i="3" s="1"/>
  <c r="CP10" i="3"/>
  <c r="CQ10" i="3" s="1"/>
  <c r="CP31" i="3"/>
  <c r="CO31" i="3"/>
  <c r="CO24" i="3"/>
  <c r="CQ24" i="3" s="1"/>
  <c r="CQ20" i="3"/>
  <c r="CQ49" i="3"/>
  <c r="CQ48" i="3"/>
  <c r="CQ34" i="3"/>
  <c r="CQ14" i="3"/>
  <c r="CQ21" i="3"/>
  <c r="CQ46" i="3"/>
  <c r="CQ16" i="3"/>
  <c r="CQ40" i="3"/>
  <c r="CQ38" i="3"/>
  <c r="CQ11" i="3"/>
  <c r="CQ28" i="3"/>
  <c r="CQ13" i="3"/>
  <c r="CQ17" i="3"/>
  <c r="CQ7" i="3"/>
  <c r="CQ6" i="3"/>
  <c r="CQ41" i="3"/>
  <c r="CQ52" i="3"/>
  <c r="CQ29" i="3"/>
  <c r="CQ25" i="3"/>
  <c r="CQ32" i="3" l="1"/>
  <c r="CQ31" i="3"/>
  <c r="CR31" i="3" s="1"/>
  <c r="CR50" i="3"/>
  <c r="CR53" i="3"/>
  <c r="CR47" i="3"/>
  <c r="CR48" i="3"/>
  <c r="CR2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T54" i="3"/>
  <c r="U38" i="3" l="1"/>
  <c r="T37" i="3"/>
  <c r="U57" i="3"/>
  <c r="T41" i="3"/>
  <c r="U37" i="3"/>
  <c r="CT24" i="3" s="1"/>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T72" i="3"/>
  <c r="T57" i="3"/>
  <c r="U94" i="3"/>
  <c r="CT50" i="3" s="1"/>
  <c r="U36" i="3"/>
  <c r="CT22" i="3" s="1"/>
  <c r="T65" i="3"/>
  <c r="CT34" i="3" s="1"/>
  <c r="U61" i="3"/>
  <c r="U17" i="3"/>
  <c r="T23" i="3"/>
  <c r="U69" i="3"/>
  <c r="T55" i="3"/>
  <c r="CT31" i="3" s="1"/>
  <c r="U97" i="3"/>
  <c r="CT51" i="3" s="1"/>
  <c r="U6" i="3"/>
  <c r="T25" i="3"/>
  <c r="U79" i="3"/>
  <c r="T60" i="3"/>
  <c r="CT35" i="3" s="1"/>
  <c r="T4" i="3"/>
  <c r="CT7" i="3" s="1"/>
  <c r="T62" i="3"/>
  <c r="T7" i="3"/>
  <c r="U20" i="3"/>
  <c r="T48" i="3"/>
  <c r="CT28" i="3" s="1"/>
  <c r="U44" i="3"/>
  <c r="U76" i="3"/>
  <c r="CT43" i="3"/>
  <c r="U46" i="3"/>
  <c r="T45" i="3"/>
  <c r="T47" i="3"/>
  <c r="T9" i="3"/>
  <c r="T49" i="3"/>
  <c r="CT40" i="3"/>
  <c r="CT15" i="3"/>
  <c r="CT49" i="3" l="1"/>
  <c r="CT47" i="3"/>
  <c r="CT25" i="3"/>
  <c r="CT11" i="3"/>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1" i="3" a="1"/>
  <c r="DN31" i="3" s="1"/>
  <c r="DN33" i="3" l="1" a="1"/>
  <c r="DN33"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59" i="3" l="1"/>
  <c r="BJ59" i="3" s="1"/>
  <c r="D105" i="3"/>
  <c r="AG105" i="3" s="1"/>
  <c r="BF63" i="3"/>
  <c r="BJ63" i="3" s="1"/>
  <c r="BF65" i="3"/>
  <c r="BJ65"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0" i="3"/>
  <c r="AF121" i="3" s="1"/>
  <c r="AG106" i="3"/>
  <c r="N123" i="3"/>
  <c r="AF123" i="3" s="1"/>
  <c r="AG108" i="3"/>
  <c r="N122" i="3"/>
  <c r="AF122" i="3" s="1"/>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AG124" i="3" s="1"/>
  <c r="D127" i="3"/>
  <c r="AG127" i="3" s="1"/>
  <c r="D121" i="3"/>
  <c r="M131" i="3" s="1"/>
  <c r="AA131" i="3" s="1"/>
  <c r="D131" i="3" s="1"/>
  <c r="BL65"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AE35" i="45"/>
  <c r="C193" i="31"/>
  <c r="C182" i="31"/>
  <c r="AE10" i="45"/>
  <c r="M132" i="3" l="1"/>
  <c r="AA132" i="3" s="1"/>
  <c r="D132" i="3" s="1"/>
  <c r="N138" i="3" s="1"/>
  <c r="AF138" i="3" s="1"/>
  <c r="N134" i="3"/>
  <c r="AF134" i="3" s="1"/>
  <c r="D134" i="3" s="1"/>
  <c r="AG134" i="3" s="1"/>
  <c r="AG121" i="3"/>
  <c r="D120" i="3"/>
  <c r="BS63" i="3"/>
  <c r="BS68" i="3"/>
  <c r="BS66" i="3"/>
  <c r="BS65" i="3"/>
  <c r="BS58" i="3"/>
  <c r="BS69" i="3"/>
  <c r="BS60" i="3"/>
  <c r="BS64" i="3"/>
  <c r="BS67" i="3"/>
  <c r="BS62" i="3"/>
  <c r="BS61" i="3"/>
  <c r="BS59" i="3"/>
  <c r="C190" i="31"/>
  <c r="AE11" i="45"/>
  <c r="B200" i="31"/>
  <c r="AG126" i="3"/>
  <c r="M138" i="3"/>
  <c r="AA138" i="3" s="1"/>
  <c r="AG131" i="3"/>
  <c r="AI44" i="45"/>
  <c r="C217" i="31"/>
  <c r="AI19" i="45"/>
  <c r="C212" i="31"/>
  <c r="AI31" i="45"/>
  <c r="AI43" i="45"/>
  <c r="C213" i="31"/>
  <c r="B223" i="31"/>
  <c r="C223" i="31"/>
  <c r="AI7" i="45"/>
  <c r="C210" i="31"/>
  <c r="AG132" i="3" l="1"/>
  <c r="C211" i="31"/>
  <c r="N139" i="3"/>
  <c r="AF139" i="3" s="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H138" i="3"/>
  <c r="AA143" i="3"/>
  <c r="D138" i="3"/>
  <c r="AA147" i="3"/>
  <c r="C228" i="31"/>
  <c r="AM14" i="45"/>
  <c r="AM13" i="45"/>
  <c r="B232" i="31"/>
  <c r="C226" i="31"/>
  <c r="C232" i="31"/>
  <c r="C229" i="31" l="1"/>
  <c r="AM38" i="45" a="1"/>
  <c r="AM38" i="45" s="1"/>
  <c r="C220" i="31"/>
  <c r="C214" i="31"/>
  <c r="B220" i="31"/>
  <c r="AI8" i="45"/>
  <c r="BV61" i="3"/>
  <c r="BV60" i="3"/>
  <c r="BV66" i="3"/>
  <c r="BV69" i="3"/>
  <c r="BV65" i="3"/>
  <c r="BV68" i="3"/>
  <c r="BV62" i="3"/>
  <c r="BV59" i="3"/>
  <c r="BV64" i="3"/>
  <c r="BV58" i="3"/>
  <c r="BV67" i="3"/>
  <c r="BV63" i="3"/>
  <c r="D147" i="3"/>
  <c r="AG147" i="3" s="1"/>
  <c r="AA150" i="3"/>
  <c r="AA152" i="3"/>
  <c r="D143" i="3"/>
  <c r="AG143" i="3" s="1"/>
  <c r="C240"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N107" i="3"/>
  <c r="AF107" i="3" s="1"/>
  <c r="N109" i="3"/>
  <c r="AF110" i="3" s="1"/>
  <c r="B497" i="40"/>
  <c r="BG124" i="3" s="1"/>
  <c r="AZ110" i="3" s="1"/>
  <c r="C172" i="31" l="1"/>
  <c r="D109"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5" i="3" l="1"/>
  <c r="AF125" i="3" s="1"/>
  <c r="AG109" i="3"/>
  <c r="AG110" i="3"/>
  <c r="M125" i="3"/>
  <c r="AA125" i="3" s="1"/>
  <c r="AG107" i="3"/>
  <c r="M123" i="3"/>
  <c r="AA123" i="3" s="1"/>
  <c r="AE23" i="45" l="1"/>
  <c r="C195" i="31"/>
  <c r="D125" i="3"/>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H139" i="3" l="1"/>
  <c r="AF143" i="3"/>
  <c r="D139" i="3"/>
  <c r="AF147" i="3"/>
  <c r="C227" i="31"/>
  <c r="AM37" i="45"/>
  <c r="C233" i="31"/>
  <c r="B233" i="31"/>
  <c r="C237" i="31" l="1"/>
  <c r="AQ32" i="45"/>
  <c r="B244" i="31"/>
  <c r="C244" i="31"/>
  <c r="AA151" i="3"/>
  <c r="H147" i="3"/>
  <c r="C247" i="31"/>
  <c r="AU26" i="45"/>
  <c r="C241" i="31"/>
  <c r="B247" i="31"/>
  <c r="N147" i="3"/>
  <c r="AG139" i="3"/>
  <c r="N143" i="3"/>
  <c r="C251" i="31" l="1"/>
  <c r="BB23" i="45"/>
  <c r="AG151" i="3"/>
  <c r="AJ155" i="3"/>
  <c r="AJ151" i="3"/>
  <c r="BN34" i="45" l="1"/>
  <c r="BL34" i="45" s="1"/>
  <c r="BK34" i="45" s="1"/>
  <c r="BJ34" i="45" s="1"/>
  <c r="BI34" i="45" s="1"/>
  <c r="BH34" i="45" s="1"/>
  <c r="BN4" i="45"/>
  <c r="BL4" i="45" s="1"/>
  <c r="BK4" i="45" s="1"/>
  <c r="BJ4" i="45" s="1"/>
  <c r="BI4" i="45" s="1"/>
  <c r="BH4"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48" i="45"/>
  <c r="BL48" i="45" s="1"/>
  <c r="BK48" i="45" s="1"/>
  <c r="BJ48" i="45" s="1"/>
  <c r="BI48" i="45" s="1"/>
  <c r="BH48" i="45" s="1"/>
  <c r="BN10" i="45"/>
  <c r="BL10" i="45" s="1"/>
  <c r="BK10" i="45" s="1"/>
  <c r="BJ10" i="45" s="1"/>
  <c r="BI10" i="45" s="1"/>
  <c r="BH10"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8" i="45"/>
  <c r="BL18" i="45" s="1"/>
  <c r="BK18" i="45" s="1"/>
  <c r="BJ18" i="45" s="1"/>
  <c r="BI18" i="45" s="1"/>
  <c r="BH18"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38" i="45"/>
  <c r="BL38" i="45" s="1"/>
  <c r="BK38" i="45" s="1"/>
  <c r="BJ38" i="45" s="1"/>
  <c r="BI38" i="45" s="1"/>
  <c r="BH38" i="45" s="1"/>
  <c r="BN9" i="45"/>
  <c r="BL9" i="45" s="1"/>
  <c r="BK9" i="45" s="1"/>
  <c r="BJ9" i="45" s="1"/>
  <c r="BI9" i="45" s="1"/>
  <c r="BH9"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22" i="45"/>
  <c r="BL22" i="45" s="1"/>
  <c r="BK22" i="45" s="1"/>
  <c r="BJ22" i="45" s="1"/>
  <c r="BI22" i="45" s="1"/>
  <c r="BH22"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28" i="45"/>
  <c r="BL28" i="45" s="1"/>
  <c r="BK28" i="45" s="1"/>
  <c r="BJ28" i="45" s="1"/>
  <c r="BI28" i="45" s="1"/>
  <c r="BH28"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26" i="45"/>
  <c r="BL26" i="45" s="1"/>
  <c r="BK26" i="45" s="1"/>
  <c r="BJ26" i="45" s="1"/>
  <c r="BI26" i="45" s="1"/>
  <c r="BH26"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49" i="45"/>
  <c r="BL49" i="45" s="1"/>
  <c r="BK49" i="45" s="1"/>
  <c r="BJ49" i="45" s="1"/>
  <c r="BI49" i="45" s="1"/>
  <c r="BH49"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<sst xmlns="http://schemas.openxmlformats.org/spreadsheetml/2006/main" count="6764" uniqueCount="1522">
  <si>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</si>
  <si>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</si>
  <si>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</si>
  <si>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</si>
  <si>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</si>
  <si>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</si>
  <si>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</si>
  <si>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</si>
  <si>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</si>
  <si>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</si>
  <si>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</si>
  <si>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</si>
  <si>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</si>
  <si>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</si>
  <si>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</si>
  <si>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</si>
  <si>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</si>
  <si>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</si>
  <si>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</si>
  <si>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</si>
  <si>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</si>
  <si>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</si>
  <si>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</si>
  <si>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</si>
  <si>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</si>
  <si>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</si>
  <si>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</si>
  <si>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</si>
  <si>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</si>
  <si>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</si>
  <si>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</si>
  <si>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</si>
  <si>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</si>
  <si>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</si>
  <si>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</si>
  <si>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</si>
  <si>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</si>
  <si>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</si>
  <si>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</si>
  <si>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</si>
  <si>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</si>
  <si>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</si>
  <si>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</si>
  <si>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</si>
  <si>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</si>
  <si>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</si>
  <si>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</si>
  <si>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</si>
  <si>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</si>
  <si>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</si>
  <si>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</si>
  <si>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</si>
  <si>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</si>
  <si>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</si>
  <si>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</si>
  <si>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</si>
  <si>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</si>
  <si>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</si>
  <si>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</si>
  <si>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</si>
  <si>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</si>
  <si>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</si>
  <si>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</si>
  <si>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</si>
  <si>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</si>
  <si>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</si>
  <si>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</si>
  <si>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</si>
  <si>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</si>
  <si>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</si>
  <si>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</si>
  <si>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</si>
  <si>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</si>
  <si>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</si>
  <si>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</si>
  <si>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</si>
  <si>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</si>
  <si>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</si>
  <si>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</si>
  <si>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</si>
  <si>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</si>
  <si>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</si>
  <si>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</si>
  <si>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</si>
  <si>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</si>
  <si>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</si>
  <si>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</si>
  <si>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</si>
  <si>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</si>
  <si>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</si>
  <si>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</si>
  <si>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</si>
  <si>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</si>
  <si>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</si>
  <si>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</si>
  <si>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</si>
  <si>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</si>
  <si>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</si>
  <si>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</si>
  <si>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</si>
  <si>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</si>
  <si>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</si>
  <si>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</si>
  <si>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</si>
  <si>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</si>
  <si>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</si>
  <si>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</si>
  <si>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</si>
  <si>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</si>
  <si>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</si>
  <si>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</si>
  <si>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</si>
  <si>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</si>
  <si>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</si>
  <si>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</si>
  <si>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</si>
  <si>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</si>
  <si>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</si>
  <si>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</si>
  <si>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</si>
  <si>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</si>
  <si>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</si>
  <si>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</si>
  <si>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</si>
  <si>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</si>
  <si>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</si>
  <si>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</si>
  <si>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</si>
  <si>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</si>
  <si>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</si>
  <si>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</si>
  <si>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</si>
  <si>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</si>
  <si>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</si>
  <si>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</si>
  <si>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</si>
  <si>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</si>
  <si>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</si>
  <si>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</si>
  <si>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</si>
  <si>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</si>
  <si>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</si>
  <si>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</si>
  <si>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</si>
  <si>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</si>
  <si>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</si>
  <si>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</si>
  <si>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</si>
  <si>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</si>
  <si>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</si>
  <si>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</si>
  <si>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</si>
  <si>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</si>
  <si>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</si>
  <si>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</si>
  <si>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</si>
  <si>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</si>
  <si>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</si>
  <si>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</si>
  <si>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</si>
  <si>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</si>
  <si>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</si>
  <si>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</si>
  <si>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</si>
  <si>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</si>
  <si>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</si>
  <si>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</si>
  <si>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</si>
  <si>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</si>
  <si>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</si>
  <si>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</si>
  <si>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</si>
  <si>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</si>
  <si>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</si>
  <si>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</si>
  <si>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</si>
  <si>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</si>
  <si>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</si>
  <si>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</si>
  <si>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</si>
  <si>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</si>
  <si>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</si>
  <si>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</si>
  <si>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</si>
  <si>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</si>
  <si>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</si>
  <si>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</si>
  <si>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</si>
  <si>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</si>
  <si>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</si>
  <si>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</si>
  <si>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</si>
  <si>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</si>
  <si>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</si>
  <si>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</si>
  <si>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</si>
  <si>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</si>
  <si>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</si>
  <si>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</si>
  <si>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</si>
  <si>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</si>
  <si>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</si>
  <si>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</si>
  <si>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</si>
  <si>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</si>
  <si>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</si>
  <si>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</si>
  <si>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</si>
  <si>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</si>
  <si>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</si>
  <si>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</si>
  <si>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</si>
  <si>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</si>
  <si>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</si>
  <si>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</si>
  <si>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</si>
  <si>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</si>
  <si>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</si>
  <si>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</si>
  <si>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</si>
  <si>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</si>
  <si>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</si>
  <si>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</si>
  <si>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</si>
  <si>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</si>
  <si>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</si>
  <si>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</si>
  <si>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</si>
  <si>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</si>
  <si>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</si>
  <si>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</si>
  <si>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</si>
  <si>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</si>
  <si>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</si>
  <si>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</si>
  <si>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</si>
  <si>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</si>
  <si>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</si>
  <si>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</si>
  <si>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</si>
  <si>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</si>
  <si>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</si>
  <si>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</si>
  <si>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</si>
  <si>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</si>
  <si>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</si>
  <si>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</si>
  <si>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</si>
  <si>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</si>
  <si>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</si>
  <si>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</si>
  <si>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</si>
  <si>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</si>
  <si>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</si>
  <si>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</si>
  <si>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</si>
  <si>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</si>
  <si>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</si>
  <si>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</si>
  <si>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</si>
  <si>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</si>
  <si>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</si>
  <si>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</si>
  <si>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</si>
  <si>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</si>
  <si>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</si>
  <si>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</si>
  <si>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</si>
  <si>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</si>
  <si>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</si>
  <si>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</si>
  <si>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</si>
  <si>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</si>
  <si>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</si>
  <si>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</si>
  <si>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</si>
  <si>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</si>
  <si>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</si>
  <si>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</si>
  <si>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</si>
  <si>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</si>
  <si>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</si>
  <si>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</si>
  <si>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</si>
  <si>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</si>
  <si>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</si>
  <si>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</si>
  <si>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</si>
  <si>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</si>
  <si>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</si>
  <si>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</si>
  <si>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</si>
  <si>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</si>
  <si>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</si>
  <si>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</si>
  <si>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</si>
  <si>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</si>
  <si>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</si>
  <si>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</si>
  <si>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</si>
  <si>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</si>
  <si>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</si>
  <si>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</si>
  <si>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</si>
  <si>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</si>
  <si>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</si>
  <si>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</si>
  <si>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</si>
  <si>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</si>
  <si>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</si>
  <si>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</si>
  <si>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</si>
  <si>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</si>
  <si>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</si>
  <si>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</si>
  <si>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</si>
  <si>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</si>
  <si>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</si>
  <si>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</si>
  <si>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</si>
  <si>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</si>
  <si>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</si>
  <si>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</si>
  <si>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</si>
  <si>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</si>
  <si>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</si>
  <si>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</si>
  <si>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</si>
  <si>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</si>
  <si>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</si>
  <si>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</si>
  <si>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</si>
  <si>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</si>
  <si>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</si>
  <si>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</si>
  <si>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</si>
  <si>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</si>
  <si>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</si>
  <si>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</si>
  <si>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</si>
  <si>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</si>
  <si>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</si>
  <si>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</si>
  <si>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</si>
  <si>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</si>
  <si>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</si>
  <si>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</si>
  <si>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</si>
  <si>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</si>
  <si>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</si>
  <si>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</si>
  <si>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</si>
  <si>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</si>
  <si>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</si>
  <si>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</si>
  <si>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</si>
  <si>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</si>
  <si>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</si>
  <si>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</si>
  <si>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</si>
  <si>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</si>
  <si>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</si>
  <si>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</si>
  <si>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</si>
  <si>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</si>
  <si>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</si>
  <si>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</si>
  <si>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</si>
  <si>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</si>
  <si>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</si>
  <si>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</si>
  <si>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</si>
  <si>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</si>
  <si>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</si>
  <si>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</si>
  <si>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</si>
  <si>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</si>
  <si>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</si>
  <si>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</si>
  <si>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</si>
  <si>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</si>
  <si>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</si>
  <si>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</si>
  <si>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</si>
  <si>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</si>
  <si>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</si>
  <si>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</si>
  <si>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</si>
  <si>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</si>
  <si>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</si>
  <si>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</si>
  <si>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</si>
  <si>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</si>
  <si>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</si>
  <si>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</si>
  <si>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</si>
  <si>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</si>
  <si>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</si>
  <si>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</si>
  <si>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</si>
  <si>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</si>
  <si>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</si>
  <si>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</si>
  <si>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</si>
  <si>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</si>
  <si>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</si>
  <si>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</si>
  <si>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</si>
  <si>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</si>
  <si>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</si>
  <si>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</si>
  <si>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</si>
  <si>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</si>
  <si>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</si>
  <si>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</si>
  <si>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</si>
  <si>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</si>
  <si>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</si>
  <si>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</si>
  <si>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</si>
  <si>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</si>
  <si>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</si>
  <si>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</si>
  <si>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</si>
  <si>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</si>
  <si>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</si>
  <si>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</si>
  <si>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</si>
  <si>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</si>
  <si>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</si>
  <si>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</si>
  <si>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</si>
  <si>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</si>
  <si>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</si>
  <si>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</si>
  <si>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</si>
  <si>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</si>
  <si>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</si>
  <si>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</si>
  <si>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</si>
  <si>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</si>
  <si>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</si>
  <si>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</si>
  <si>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</si>
  <si>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</si>
  <si>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</si>
  <si>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</si>
  <si>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</si>
  <si>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</si>
  <si>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</si>
  <si>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</si>
  <si>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</si>
  <si>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</si>
  <si>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</si>
  <si>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</si>
  <si>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</si>
  <si>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</si>
  <si>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</si>
  <si>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</si>
  <si>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</si>
  <si>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</si>
  <si>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</si>
  <si>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</si>
  <si>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</si>
  <si>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</si>
  <si>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</si>
  <si>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</si>
  <si>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</si>
  <si>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</si>
  <si>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</si>
  <si>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</si>
  <si>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</si>
  <si>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</si>
  <si>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</si>
  <si>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</si>
  <si>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</si>
  <si>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</si>
  <si>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</si>
  <si>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</si>
  <si>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</si>
  <si>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</si>
  <si>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</si>
  <si>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</si>
  <si>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</si>
  <si>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</si>
  <si>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</si>
  <si>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</si>
  <si>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</si>
  <si>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</si>
  <si>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</si>
  <si>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</si>
  <si>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</si>
  <si>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</si>
  <si>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</si>
  <si>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</si>
  <si>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</si>
  <si>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</si>
  <si>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</si>
  <si>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</si>
  <si>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</si>
  <si>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</si>
  <si>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</si>
  <si>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</si>
  <si>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</si>
  <si>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</si>
  <si>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</si>
  <si>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</si>
  <si>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</si>
  <si>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</si>
  <si>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</si>
  <si>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</si>
  <si>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</si>
  <si>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</si>
  <si>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</si>
  <si>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</si>
  <si>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</si>
  <si>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</si>
  <si>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</si>
  <si>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</si>
  <si>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</si>
  <si>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</si>
  <si>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</si>
  <si>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</si>
  <si>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</si>
  <si>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</si>
  <si>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</si>
  <si>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</si>
  <si>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</si>
  <si>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</si>
  <si>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</si>
  <si>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</si>
  <si>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</si>
  <si>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</si>
  <si>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</si>
  <si>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</si>
  <si>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</si>
  <si>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</si>
  <si>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</si>
  <si>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</si>
  <si>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</si>
  <si>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</si>
  <si>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</si>
  <si>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</si>
  <si>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</si>
  <si>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</si>
  <si>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</si>
  <si>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</si>
  <si>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</si>
  <si>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</si>
  <si>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</si>
  <si>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</si>
  <si>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</si>
  <si>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</si>
  <si>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</si>
  <si>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</si>
  <si>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</si>
  <si>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</si>
  <si>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</si>
  <si>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</si>
  <si>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</si>
  <si>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</si>
  <si>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</si>
  <si>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</si>
  <si>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</si>
  <si>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</si>
  <si>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</si>
  <si>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</si>
  <si>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</si>
  <si>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</si>
  <si>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</si>
  <si>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</si>
  <si>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</si>
  <si>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</si>
  <si>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</si>
  <si>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</si>
  <si>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</si>
  <si>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</si>
  <si>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</si>
  <si>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</si>
  <si>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</si>
  <si>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</si>
  <si>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</si>
  <si>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</si>
  <si>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</si>
  <si>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</si>
  <si>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</si>
  <si>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</si>
  <si>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</si>
  <si>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</si>
  <si>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</si>
  <si>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</si>
  <si>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</si>
  <si>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</si>
  <si>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</si>
  <si>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</si>
  <si>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</si>
  <si>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</si>
  <si>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</si>
  <si>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</si>
  <si>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</si>
  <si>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</si>
  <si>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</si>
  <si>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</si>
  <si>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</si>
  <si>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</si>
  <si>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</si>
  <si>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</si>
  <si>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</si>
  <si>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</si>
  <si>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</si>
  <si>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</si>
  <si>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</si>
  <si>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</si>
  <si>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</si>
  <si>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</si>
  <si>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</si>
  <si>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</si>
  <si>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</si>
  <si>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</si>
  <si>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</si>
  <si>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</si>
  <si>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</si>
  <si>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</si>
  <si>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</si>
  <si>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</si>
  <si>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</si>
  <si>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</si>
  <si>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</si>
  <si>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</si>
  <si>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</si>
  <si>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</si>
  <si>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</si>
  <si>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</si>
  <si>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</si>
  <si>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</si>
  <si>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</si>
  <si>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</si>
  <si>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</si>
  <si>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</si>
  <si>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</si>
  <si>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</si>
  <si>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</si>
  <si>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</si>
  <si>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</si>
  <si>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</si>
  <si>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</si>
  <si>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</si>
  <si>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</si>
  <si>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</si>
  <si>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</si>
  <si>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</si>
  <si>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</si>
  <si>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</si>
  <si>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</si>
  <si>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</si>
  <si>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</si>
  <si>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</si>
  <si>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</si>
  <si>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</si>
  <si>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</si>
  <si>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</si>
  <si>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</si>
  <si>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</si>
  <si>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</si>
  <si>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</si>
  <si>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</si>
  <si>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</si>
  <si>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</si>
  <si>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</si>
  <si>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</si>
  <si>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</si>
  <si>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</si>
  <si>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</si>
  <si>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</si>
  <si>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</si>
  <si>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</si>
  <si>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</si>
  <si>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</si>
  <si>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</si>
  <si>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</si>
  <si>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</si>
  <si>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</si>
  <si>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</si>
  <si>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</si>
  <si>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</si>
  <si>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</si>
  <si>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</si>
  <si>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</si>
  <si>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</si>
  <si>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</si>
  <si>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</si>
  <si>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</si>
  <si>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</si>
  <si>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</si>
  <si>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</si>
  <si>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</si>
  <si>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</si>
  <si>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</si>
  <si>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</si>
  <si>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</si>
  <si>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</si>
  <si>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</si>
  <si>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</si>
  <si>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</si>
  <si>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</si>
  <si>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</si>
  <si>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</si>
  <si>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</si>
  <si>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</si>
  <si>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</si>
  <si>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</si>
  <si>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</si>
  <si>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</si>
  <si>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</si>
  <si>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</si>
  <si>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</si>
  <si>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</si>
  <si>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</si>
  <si>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</si>
  <si>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</si>
  <si>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</si>
  <si>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</si>
  <si>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</si>
  <si>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</si>
  <si>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</si>
  <si>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</si>
  <si>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</si>
  <si>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</si>
  <si>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</si>
  <si>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</si>
  <si>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</si>
  <si>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</si>
  <si>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</si>
  <si>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</si>
  <si>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</si>
  <si>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</si>
  <si>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</si>
  <si>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</si>
  <si>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</si>
  <si>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</si>
  <si>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</si>
  <si>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</si>
  <si>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</si>
  <si>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</si>
  <si>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</si>
  <si>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</si>
  <si>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</si>
  <si>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</si>
  <si>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</si>
  <si>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</si>
  <si>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</si>
  <si>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</si>
  <si>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</si>
  <si>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</si>
  <si>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</si>
  <si>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</si>
  <si>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</si>
  <si>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</si>
  <si>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</si>
  <si>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</si>
  <si>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</si>
  <si>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</si>
  <si>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</si>
  <si>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</si>
  <si>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</si>
  <si>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</si>
  <si>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</si>
  <si>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</si>
  <si>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</si>
  <si>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</si>
  <si>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</si>
  <si>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</si>
  <si>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</si>
  <si>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</si>
  <si>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</si>
  <si>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</si>
  <si>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</si>
  <si>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</si>
  <si>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</si>
  <si>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</si>
  <si>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</si>
  <si>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</si>
  <si>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</si>
  <si>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</si>
  <si>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</si>
  <si>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</si>
  <si>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</si>
  <si>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</si>
  <si>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</si>
  <si>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</si>
  <si>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</si>
  <si>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</si>
  <si>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</si>
  <si>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</si>
  <si>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</si>
  <si>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</si>
  <si>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</si>
  <si>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</si>
  <si>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</si>
  <si>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</si>
  <si>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</si>
  <si>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</si>
  <si>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</si>
  <si>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</si>
  <si>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</si>
  <si>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</si>
  <si>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</si>
  <si>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</si>
  <si>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</si>
  <si>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</si>
  <si>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</si>
  <si>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</si>
  <si>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</si>
  <si>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</si>
  <si>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</si>
  <si>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</si>
  <si>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</si>
  <si>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</si>
  <si>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</si>
  <si>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</si>
  <si>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</si>
  <si>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</si>
  <si>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</si>
  <si>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</si>
  <si>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</si>
  <si>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</si>
  <si>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</si>
  <si>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</si>
  <si>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</si>
  <si>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</si>
  <si>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</si>
  <si>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</si>
  <si>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</si>
  <si>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</si>
  <si>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</si>
  <si>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</si>
  <si>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</si>
  <si>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</si>
  <si>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</si>
  <si>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</si>
  <si>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</si>
  <si>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</si>
  <si>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</si>
  <si>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</si>
  <si>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</si>
  <si>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</si>
  <si>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</si>
  <si>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</si>
  <si>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</si>
  <si>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</si>
  <si>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</si>
  <si>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</si>
  <si>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</si>
  <si>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</si>
  <si>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</si>
  <si>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</si>
  <si>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</si>
  <si>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</si>
  <si>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</si>
  <si>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</si>
  <si>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</si>
  <si>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</si>
  <si>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</si>
  <si>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</si>
  <si>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</si>
  <si>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</si>
  <si>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</si>
  <si>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</si>
  <si>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</si>
  <si>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</si>
  <si>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</si>
  <si>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</si>
  <si>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</si>
  <si>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</si>
  <si>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</si>
  <si>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</si>
  <si>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</si>
  <si>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</si>
  <si>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</si>
  <si>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</si>
  <si>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</si>
  <si>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</si>
  <si>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</si>
  <si>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</si>
  <si>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</si>
  <si>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</si>
  <si>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</si>
  <si>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</si>
  <si>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</si>
  <si>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</si>
  <si>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</si>
  <si>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</si>
  <si>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</si>
  <si>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</si>
  <si>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</si>
  <si>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</si>
  <si>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</si>
  <si>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</si>
  <si>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</si>
  <si>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</si>
  <si>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</si>
  <si>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</si>
  <si>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</si>
  <si>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</si>
  <si>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</si>
  <si>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</si>
  <si>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</si>
  <si>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</si>
  <si>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</si>
  <si>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</si>
  <si>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</si>
  <si>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</si>
  <si>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</si>
  <si>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</si>
  <si>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</si>
  <si>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</si>
  <si>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</si>
  <si>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</si>
  <si>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</si>
  <si>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</si>
  <si>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</si>
  <si>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</si>
  <si>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</si>
  <si>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</si>
  <si>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</si>
  <si>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</si>
  <si>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</si>
  <si>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</si>
  <si>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</si>
  <si>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</si>
  <si>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</si>
  <si>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</si>
  <si>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</si>
  <si>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</si>
  <si>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</si>
  <si>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</si>
  <si>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</si>
  <si>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</si>
  <si>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</si>
  <si>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</si>
  <si>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</si>
  <si>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</si>
  <si>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</si>
  <si>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</si>
  <si>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</si>
  <si>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</si>
  <si>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</si>
  <si>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</si>
  <si>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</si>
  <si>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</si>
  <si>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</si>
  <si>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</si>
  <si>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</si>
  <si>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</si>
  <si>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</si>
  <si>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</si>
  <si>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</si>
  <si>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</si>
  <si>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</si>
  <si>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</si>
  <si>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</si>
  <si>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</si>
  <si>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</si>
  <si>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</si>
  <si>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</si>
  <si>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</si>
  <si>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</si>
  <si>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</si>
  <si>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</si>
  <si>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</si>
  <si>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</si>
  <si>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</si>
  <si>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</si>
  <si>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</si>
  <si>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</si>
  <si>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</si>
  <si>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</si>
  <si>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</si>
  <si>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</si>
  <si>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</si>
  <si>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</si>
  <si>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</si>
  <si>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</si>
  <si>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</si>
  <si>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</si>
  <si>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</si>
  <si>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</si>
  <si>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</si>
  <si>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</si>
  <si>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</si>
  <si>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</si>
  <si>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</si>
  <si>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</si>
  <si>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</si>
  <si>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</si>
  <si>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</si>
  <si>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</si>
  <si>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</si>
  <si>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</si>
  <si>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</si>
  <si>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</si>
  <si>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</si>
  <si>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</si>
  <si>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</si>
  <si>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</si>
  <si>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</si>
  <si>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</si>
  <si>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</si>
  <si>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</si>
  <si>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</si>
  <si>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</si>
  <si>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</si>
  <si>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</si>
  <si>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</si>
  <si>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</si>
  <si>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</si>
  <si>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</si>
  <si>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</si>
  <si>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</si>
  <si>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</si>
  <si>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</si>
  <si>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</si>
  <si>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</si>
  <si>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</si>
  <si>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</si>
  <si>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</si>
  <si>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</si>
  <si>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</si>
  <si>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</si>
  <si>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</si>
  <si>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</si>
  <si>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</si>
  <si>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</si>
  <si>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</si>
  <si>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</si>
  <si>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</si>
  <si>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</si>
  <si>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</si>
  <si>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</si>
  <si>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</si>
  <si>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</si>
  <si>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</si>
  <si>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</si>
  <si>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</si>
  <si>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</si>
  <si>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</si>
  <si>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</si>
  <si>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</si>
  <si>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</si>
  <si>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</si>
  <si>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</si>
  <si>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</si>
  <si>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</si>
  <si>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</si>
  <si>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</si>
  <si>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</si>
  <si>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</si>
  <si>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</si>
  <si>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</si>
  <si>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</si>
  <si>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</si>
  <si>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</si>
  <si>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</si>
  <si>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</si>
  <si>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</si>
  <si>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</si>
  <si>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</si>
  <si>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</si>
  <si>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</si>
  <si>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</si>
  <si>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</si>
  <si>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</si>
  <si>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</si>
  <si>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</si>
  <si>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</si>
  <si>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</si>
  <si>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</si>
  <si>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</si>
  <si>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</si>
  <si>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</si>
  <si>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</si>
  <si>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</si>
  <si>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</si>
  <si>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</si>
  <si>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</si>
  <si>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</si>
  <si>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</si>
  <si>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</si>
  <si>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</si>
  <si>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</si>
  <si>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</si>
  <si>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</si>
  <si>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</si>
  <si>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</si>
  <si>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</si>
  <si>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</si>
  <si>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</si>
  <si>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</si>
  <si>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</si>
  <si>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</si>
  <si>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</si>
  <si>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</si>
  <si>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</si>
  <si>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</si>
  <si>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</si>
  <si>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</si>
  <si>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</si>
  <si>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</si>
  <si>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</si>
  <si>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</si>
  <si>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</si>
  <si>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</si>
  <si>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</si>
  <si>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</si>
  <si>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</si>
  <si>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</si>
  <si>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</si>
  <si>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</si>
  <si>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</si>
  <si>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</si>
  <si>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</si>
  <si>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</si>
  <si>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</si>
  <si>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</si>
  <si>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</si>
  <si>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</si>
  <si>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</si>
  <si>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</si>
  <si>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</si>
  <si>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</si>
  <si>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</si>
  <si>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</si>
  <si>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</si>
  <si>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</si>
  <si>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</si>
  <si>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</si>
  <si>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</si>
  <si>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</si>
  <si>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</si>
  <si>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</si>
  <si>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</si>
  <si>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</si>
  <si>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</si>
  <si>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</si>
  <si>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</si>
  <si>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</si>
  <si>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</si>
  <si>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</si>
  <si>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</si>
  <si>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</si>
  <si>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</si>
  <si>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</si>
  <si>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</si>
  <si>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</si>
  <si>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</si>
  <si>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</si>
  <si>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</si>
  <si>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</si>
  <si>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</si>
  <si>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</si>
  <si>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</si>
  <si>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</si>
  <si>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</si>
  <si>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</si>
  <si>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</si>
  <si>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</si>
  <si>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</si>
  <si>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</si>
  <si>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</si>
  <si>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</si>
  <si>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</si>
  <si>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</si>
  <si>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</si>
  <si>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</si>
  <si>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</si>
  <si>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</si>
  <si>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</si>
  <si>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</si>
  <si>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</si>
  <si>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</si>
  <si>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</si>
  <si>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</si>
  <si>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</si>
  <si>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</si>
  <si>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</si>
  <si>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</si>
  <si>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</si>
  <si>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</si>
  <si>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</si>
  <si>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</si>
  <si>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</si>
  <si>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</si>
  <si>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</si>
  <si>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</si>
  <si>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</si>
  <si>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</si>
  <si>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</si>
  <si>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</si>
  <si>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</si>
  <si>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</si>
  <si>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</si>
  <si>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</si>
  <si>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</si>
  <si>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</si>
  <si>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</si>
  <si>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</si>
  <si>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</si>
  <si>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</si>
  <si>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</si>
  <si>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</si>
  <si>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</si>
  <si>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</si>
  <si>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</si>
  <si>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</si>
  <si>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</si>
  <si>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</si>
  <si>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</si>
  <si>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</si>
  <si>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</si>
  <si>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</si>
  <si>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</si>
  <si>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</si>
  <si>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</si>
  <si>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</si>
  <si>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</si>
  <si>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</si>
  <si>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</si>
  <si>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</si>
  <si>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</si>
  <si>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</si>
  <si>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</si>
  <si>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</si>
  <si>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</si>
  <si>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</si>
  <si>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</si>
  <si>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</si>
  <si>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</si>
  <si>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</si>
  <si>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</si>
  <si>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</si>
  <si>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</si>
  <si>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</si>
  <si>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</si>
  <si>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</si>
  <si>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</si>
  <si>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</si>
  <si>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</si>
  <si>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</si>
  <si>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</si>
  <si>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</si>
  <si>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</si>
  <si>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</si>
  <si>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</si>
  <si>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</si>
  <si>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</si>
  <si>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</si>
  <si>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</si>
  <si>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</si>
  <si>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</si>
  <si>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</si>
  <si>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</si>
  <si>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</si>
  <si>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</si>
  <si>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</si>
  <si>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</si>
  <si>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</si>
  <si>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</si>
  <si>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</si>
  <si>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</si>
  <si>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</si>
  <si>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</si>
  <si>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</si>
  <si>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</si>
  <si>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</si>
  <si>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</si>
  <si>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</si>
  <si>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</si>
  <si>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</si>
  <si>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</si>
  <si>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</si>
  <si>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</si>
  <si>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</si>
  <si>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</si>
  <si>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</si>
  <si>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</si>
  <si>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</si>
  <si>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</si>
  <si>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</si>
  <si>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</si>
  <si>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</si>
  <si>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</si>
  <si>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</si>
  <si>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</si>
  <si>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</si>
  <si>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</si>
  <si>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</si>
  <si>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</si>
  <si>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</si>
  <si>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</si>
  <si>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</si>
  <si>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</si>
  <si>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</si>
  <si>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</si>
  <si>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</si>
  <si>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</si>
  <si>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</si>
  <si>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</si>
  <si>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</si>
  <si>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</si>
  <si>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</si>
  <si>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</si>
  <si>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</si>
  <si>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</si>
  <si>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</si>
  <si>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</si>
  <si>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</si>
  <si>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</si>
  <si>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</si>
  <si>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</si>
  <si>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</si>
  <si>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</si>
  <si>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</si>
  <si>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</si>
  <si>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</si>
  <si>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</si>
  <si>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</si>
  <si>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</si>
  <si>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</si>
  <si>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</si>
  <si>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</si>
  <si>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</si>
  <si>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</si>
  <si>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</si>
  <si>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</si>
  <si>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</si>
  <si>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</si>
  <si>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</si>
  <si>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</si>
  <si>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</si>
  <si>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</si>
  <si>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</si>
  <si>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</si>
  <si>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</si>
  <si>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</si>
  <si>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</si>
  <si>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</si>
  <si>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</si>
  <si>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</si>
  <si>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</si>
  <si>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</si>
  <si>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</si>
  <si>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</si>
  <si>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</si>
  <si>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</si>
  <si>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</si>
  <si>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</si>
  <si>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</si>
  <si>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</si>
  <si>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</si>
  <si>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</si>
  <si>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</si>
  <si>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</si>
  <si>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</si>
  <si>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</si>
  <si>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</si>
  <si>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</si>
  <si>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</si>
  <si>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</si>
  <si>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</si>
  <si>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</si>
  <si>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</si>
  <si>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</si>
  <si>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</si>
  <si>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</si>
  <si>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</si>
  <si>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</si>
  <si>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</si>
  <si>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</si>
  <si>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</si>
  <si>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</si>
  <si>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</si>
  <si>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</si>
  <si>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</si>
  <si>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</si>
  <si>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</si>
  <si>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</si>
  <si>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</si>
  <si>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</si>
  <si>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</si>
  <si>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</si>
  <si>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</si>
  <si>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</si>
  <si>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</si>
  <si>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</si>
  <si>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</si>
  <si>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</si>
  <si>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</si>
  <si>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</si>
  <si>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</si>
  <si>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</si>
  <si>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</si>
  <si>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</si>
  <si>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</si>
  <si>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</si>
  <si>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</si>
  <si>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</si>
  <si>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</si>
  <si>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</si>
  <si>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</si>
  <si>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</si>
  <si>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</si>
  <si>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</si>
  <si>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</si>
  <si>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</si>
  <si>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</si>
  <si>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</si>
  <si>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</si>
  <si>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</si>
  <si>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</si>
  <si>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</si>
  <si>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</si>
  <si>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</si>
  <si>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</si>
  <si>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</si>
  <si>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</si>
  <si>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</si>
  <si>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</si>
  <si>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</si>
  <si>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</si>
  <si>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</si>
  <si>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</si>
  <si>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</si>
  <si>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</si>
  <si>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</si>
  <si>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</si>
  <si>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</si>
  <si>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</si>
  <si>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</si>
  <si>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</si>
  <si>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</si>
  <si>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</si>
  <si>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</si>
  <si>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</si>
  <si>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</si>
  <si>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</si>
  <si>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</si>
  <si>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</si>
  <si>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</si>
  <si>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</si>
  <si>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</si>
  <si>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</si>
  <si>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</si>
  <si>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</si>
  <si>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</si>
  <si>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</si>
  <si>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</si>
  <si>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</si>
  <si>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</si>
  <si>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</si>
  <si>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</si>
  <si>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</si>
  <si>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</si>
  <si>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</si>
  <si>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</si>
  <si>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</si>
  <si>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</si>
  <si>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</si>
  <si>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</si>
  <si>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</si>
  <si>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</si>
  <si>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</si>
  <si>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</si>
  <si>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</si>
  <si>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</si>
  <si>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</si>
  <si>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</si>
  <si>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</si>
  <si>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</si>
  <si>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</si>
  <si>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</si>
  <si>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</si>
  <si>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</si>
  <si>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</si>
  <si>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</si>
  <si>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</si>
  <si>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</si>
  <si>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</si>
  <si>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</si>
  <si>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</si>
  <si>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</si>
  <si>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</si>
  <si>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</si>
  <si>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</si>
  <si>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</si>
  <si>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</si>
  <si>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</si>
  <si>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</si>
  <si>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</si>
  <si>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</si>
  <si>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</si>
  <si>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</si>
  <si>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</si>
  <si>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</si>
  <si>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</si>
  <si>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</si>
  <si>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</si>
  <si>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</si>
  <si>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</si>
  <si>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</si>
  <si>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</si>
  <si>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</si>
  <si>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</si>
  <si>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</si>
  <si>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</si>
  <si>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</si>
  <si>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</si>
  <si>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Kane</t>
  </si>
  <si>
    <t>Dembele</t>
  </si>
  <si>
    <t>Haaland</t>
  </si>
  <si>
    <t>Mbappe</t>
  </si>
  <si>
    <t>Messi</t>
  </si>
  <si>
    <t>Leon de Bok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</si>
</sst>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29" zoomScaleNormal="100" workbookViewId="0">
      <selection activeCell="AE101" sqref="AE101"/>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0</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1</v>
      </c>
      <c r="AT6" s="41">
        <f t="shared" ca="1" si="15"/>
        <v>5</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1</v>
      </c>
      <c r="BL6" s="16">
        <f ca="1">+BJ6-BK6</f>
        <v>5</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6</v>
      </c>
      <c r="AN7" s="39">
        <f t="shared" ca="1" si="15"/>
        <v>3</v>
      </c>
      <c r="AO7" s="39">
        <f t="shared" ca="1" si="15"/>
        <v>2</v>
      </c>
      <c r="AP7" s="39">
        <f t="shared" ca="1" si="15"/>
        <v>0</v>
      </c>
      <c r="AQ7" s="39">
        <f t="shared" ca="1" si="15"/>
        <v>1</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5</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1</v>
      </c>
      <c r="AS8" s="39">
        <f t="shared" ca="1" si="15"/>
        <v>3</v>
      </c>
      <c r="AT8" s="43">
        <f t="shared" ca="1" si="15"/>
        <v>-2</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1</v>
      </c>
      <c r="BK8" s="16">
        <f t="shared" ca="1" si="21"/>
        <v>3</v>
      </c>
      <c r="BL8" s="16">
        <f t="shared" ca="1" si="42"/>
        <v>-2</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5</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6</v>
      </c>
      <c r="BF9" s="16">
        <f t="shared" ca="1" si="41"/>
        <v>3</v>
      </c>
      <c r="BG9" s="16">
        <f t="shared" ca="1" si="17"/>
        <v>2</v>
      </c>
      <c r="BH9" s="16">
        <f t="shared" ca="1" si="18"/>
        <v>0</v>
      </c>
      <c r="BI9" s="16">
        <f t="shared" ca="1" si="19"/>
        <v>1</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6</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3</v>
      </c>
      <c r="BK10" s="16">
        <f t="shared" ca="1" si="21"/>
        <v>2</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2</v>
      </c>
      <c r="BK11" s="16">
        <f t="shared" ca="1" si="21"/>
        <v>4</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2" t="s">
        <v>1</v>
      </c>
      <c r="X12" s="24">
        <f ca="1">Horarios!C12</f>
        <v>46185.875</v>
      </c>
      <c r="Y12" s="25">
        <f ca="1">Horarios!C12</f>
        <v>46185.875</v>
      </c>
      <c r="Z12" s="26" t="str">
        <f>$Z$4</f>
        <v>R1</v>
      </c>
      <c r="AA12" s="27" t="str">
        <f ca="1">A13</f>
        <v>Canada</v>
      </c>
      <c r="AB12" s="49" t="e" cm="1" vm="5">
        <f t="array" aca="1" ref="AB12" ca="1">Ver_flag_local</f>
        <v>#VALUE!</v>
      </c>
      <c r="AC12" s="50">
        <v>1</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6</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0</v>
      </c>
      <c r="BL13" s="16">
        <f t="shared" ca="1" si="42"/>
        <v>6</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0</v>
      </c>
      <c r="AT14" s="72">
        <f t="shared" ca="1" si="69"/>
        <v>6</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7</v>
      </c>
      <c r="BK14" s="16">
        <f t="shared" ca="1" si="21"/>
        <v>1</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3</v>
      </c>
      <c r="AS15" s="39">
        <f t="shared" ca="1" si="69"/>
        <v>2</v>
      </c>
      <c r="AT15" s="74">
        <f t="shared" ca="1" si="69"/>
        <v>1</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3</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2"/>
      <c r="X16" s="24">
        <f ca="1">Horarios!C16</f>
        <v>46197.875</v>
      </c>
      <c r="Y16" s="25">
        <f ca="1">Horarios!C16</f>
        <v>46197.875</v>
      </c>
      <c r="Z16" s="26" t="str">
        <f>$Z$8</f>
        <v>R3</v>
      </c>
      <c r="AA16" s="27" t="str">
        <f ca="1">A16</f>
        <v>Switzerland</v>
      </c>
      <c r="AB16" s="49" t="e" cm="1" vm="8">
        <f t="array" aca="1" ref="AB16" ca="1">Ver_flag_local</f>
        <v>#VALUE!</v>
      </c>
      <c r="AC16" s="50">
        <v>2</v>
      </c>
      <c r="AD16" s="51">
        <v>0</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2</v>
      </c>
      <c r="AS16" s="39">
        <f t="shared" ca="1" si="69"/>
        <v>4</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6</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1</v>
      </c>
      <c r="CB18" s="16">
        <f t="shared" ca="1" si="28"/>
        <v>1</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1</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1</v>
      </c>
      <c r="CP18" s="16">
        <f t="shared" ca="1" si="34"/>
        <v>1</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1</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3</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2</v>
      </c>
      <c r="BK19" s="16">
        <f t="shared" ca="1" si="21"/>
        <v>5</v>
      </c>
      <c r="BL19" s="16">
        <f t="shared" ca="1" si="42"/>
        <v>-3</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P.3 (2)</v>
      </c>
      <c r="BU19" s="16">
        <f t="shared" ca="1" si="24"/>
        <v>0</v>
      </c>
      <c r="BV19" s="16">
        <f t="shared" ca="1" si="25"/>
        <v>1</v>
      </c>
      <c r="BW19" s="16">
        <f t="shared" ca="1" si="26"/>
        <v>0</v>
      </c>
      <c r="BX19" s="16">
        <f t="shared" ca="1" si="48"/>
        <v>1</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P.3 (2)</v>
      </c>
      <c r="CA19" s="16">
        <f t="shared" ca="1" si="27"/>
        <v>1</v>
      </c>
      <c r="CB19" s="16">
        <f t="shared" ca="1" si="28"/>
        <v>1</v>
      </c>
      <c r="CC19" s="16">
        <f t="shared" ca="1" si="49"/>
        <v>0</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P.3 (2)</v>
      </c>
      <c r="CF19" s="16">
        <f t="shared" ca="1" si="29"/>
        <v>1</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P.3 (2)</v>
      </c>
      <c r="CI19" s="16">
        <f t="shared" ca="1" si="30"/>
        <v>0</v>
      </c>
      <c r="CJ19" s="16">
        <f t="shared" ca="1" si="31"/>
        <v>1</v>
      </c>
      <c r="CK19" s="16">
        <f t="shared" ca="1" si="32"/>
        <v>0</v>
      </c>
      <c r="CL19" s="16">
        <f t="shared" ca="1" si="50"/>
        <v>1</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P.3 (2)</v>
      </c>
      <c r="CO19" s="16">
        <f t="shared" ca="1" si="33"/>
        <v>1</v>
      </c>
      <c r="CP19" s="16">
        <f t="shared" ca="1" si="34"/>
        <v>1</v>
      </c>
      <c r="CQ19" s="16">
        <f t="shared" ca="1" si="51"/>
        <v>0</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P.3 (2)</v>
      </c>
      <c r="CT19" s="16">
        <f t="shared" ca="1" si="35"/>
        <v>1</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P.3 (2)</v>
      </c>
      <c r="CW19" s="16">
        <f t="shared" ca="1" si="36"/>
        <v>-3</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1</v>
      </c>
      <c r="BK20" s="16">
        <f t="shared" ca="1" si="21"/>
        <v>5</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0</v>
      </c>
      <c r="BV20" s="16">
        <f t="shared" ca="1" si="25"/>
        <v>1</v>
      </c>
      <c r="BW20" s="16">
        <f t="shared" ca="1" si="26"/>
        <v>0</v>
      </c>
      <c r="BX20" s="16">
        <f t="shared" ca="1" si="48"/>
        <v>1</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P.3 (2)</v>
      </c>
      <c r="CA20" s="16">
        <f t="shared" ca="1" si="27"/>
        <v>1</v>
      </c>
      <c r="CB20" s="16">
        <f t="shared" ca="1" si="28"/>
        <v>1</v>
      </c>
      <c r="CC20" s="16">
        <f t="shared" ca="1" si="49"/>
        <v>0</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P.3 (2)</v>
      </c>
      <c r="CF20" s="16">
        <f t="shared" ca="1" si="29"/>
        <v>1</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P.3 (2)</v>
      </c>
      <c r="CI20" s="16">
        <f t="shared" ca="1" si="30"/>
        <v>0</v>
      </c>
      <c r="CJ20" s="16">
        <f t="shared" ca="1" si="31"/>
        <v>1</v>
      </c>
      <c r="CK20" s="16">
        <f t="shared" ca="1" si="32"/>
        <v>0</v>
      </c>
      <c r="CL20" s="16">
        <f t="shared" ca="1" si="50"/>
        <v>1</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P.3 (2)</v>
      </c>
      <c r="CO20" s="16">
        <f t="shared" ca="1" si="33"/>
        <v>1</v>
      </c>
      <c r="CP20" s="16">
        <f t="shared" ca="1" si="34"/>
        <v>1</v>
      </c>
      <c r="CQ20" s="16">
        <f t="shared" ca="1" si="51"/>
        <v>0</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P.3 (2)</v>
      </c>
      <c r="CT20" s="16">
        <f t="shared" ca="1" si="35"/>
        <v>1</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P.3 (2)</v>
      </c>
      <c r="CW20" s="16">
        <f t="shared" ca="1" si="36"/>
        <v>-4</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1</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4</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1</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3</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4</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P.2 (2)</v>
      </c>
      <c r="CZ24" s="16">
        <f t="shared" ca="1" si="37"/>
        <v>3</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8</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4</v>
      </c>
      <c r="BL25" s="16">
        <f t="shared" ca="1" si="42"/>
        <v>0</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0</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P.2 (2)</v>
      </c>
      <c r="CZ25" s="16">
        <f t="shared" ca="1" si="37"/>
        <v>4</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4</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P.3 (2)</v>
      </c>
      <c r="G28" s="16"/>
      <c r="H28" s="16" t="str">
        <f t="shared" ref="H28:H33" ca="1" si="94">IF(D28="Pendiente","-",INDEX($BZ$6:$BZ$53,MATCH($AA28,$BD$6:$BD$53,0)))</f>
        <v>P.1 (2)</v>
      </c>
      <c r="I28" s="16" t="str">
        <f t="shared" ref="I28:I33" ca="1" si="95">IF(D28="Pendiente","-",INDEX($BZ$6:$BZ$53,MATCH($AF28,$BD$6:$BD$53,0)))</f>
        <v>P.3 (2)</v>
      </c>
      <c r="J28" s="16"/>
      <c r="K28" s="16" t="str">
        <f t="shared" ref="K28:K33" ca="1" si="96">IF(D28="Pendiente","-",INDEX($CE$6:$CE$53,MATCH($AA28,$BD$6:$BD$53,0)))</f>
        <v>P.1 (2)</v>
      </c>
      <c r="L28" s="16" t="str">
        <f t="shared" ref="L28:L33" ca="1" si="97">IF(D28="Pendiente","-",INDEX($CE$6:$CE$53,MATCH($AF28,$BD$6:$BD$53,0)))</f>
        <v>P.3 (2)</v>
      </c>
      <c r="M28" s="16"/>
      <c r="N28" s="16" t="str">
        <f t="shared" ref="N28:N33" ca="1" si="98">IF(D28="Pendiente","-",INDEX($CH$6:$CH$53,MATCH($AA28,$BD$6:$BD$53,0)))</f>
        <v>P.1 (2)</v>
      </c>
      <c r="O28" s="16" t="str">
        <f t="shared" ref="O28:O33" ca="1" si="99">IF(D28="Pendiente","-",INDEX($CH$6:$CH$53,MATCH($AF28,$BD$6:$BD$53,0)))</f>
        <v>P.3 (2)</v>
      </c>
      <c r="P28" s="16"/>
      <c r="Q28" s="16" t="str">
        <f t="shared" ref="Q28:Q33" ca="1" si="100">IF(D28="Pendiente","-",INDEX($CN$6:$CN$53,MATCH($AA28,$BD$6:$BD$53,0)))</f>
        <v>P.1 (2)</v>
      </c>
      <c r="R28" s="16" t="str">
        <f t="shared" ref="R28:R33" ca="1" si="101">IF(D28="Pendiente","-",INDEX($CN$6:$CN$53,MATCH($AF28,$BD$6:$BD$53,0)))</f>
        <v>P.3 (2)</v>
      </c>
      <c r="S28" s="16"/>
      <c r="T28" s="16" t="str">
        <f t="shared" ref="T28:T33" ca="1" si="102">IF(D28="Pendiente","-",INDEX($CS$6:$CS$53,MATCH($AA28,$BD$6:$BD$53,0)))</f>
        <v>P.1 (2)</v>
      </c>
      <c r="U28" s="16" t="str">
        <f t="shared" ref="U28:U33" ca="1" si="103">IF(D28="Pendiente","-",INDEX($CS$6:$CS$53,MATCH($AF28,$BD$6:$BD$53,0)))</f>
        <v>P.3 (2)</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6</v>
      </c>
      <c r="BF28" s="16">
        <f t="shared" ca="1" si="41"/>
        <v>3</v>
      </c>
      <c r="BG28" s="16">
        <f t="shared" ca="1" si="17"/>
        <v>2</v>
      </c>
      <c r="BH28" s="16">
        <f t="shared" ca="1" si="18"/>
        <v>0</v>
      </c>
      <c r="BI28" s="16">
        <f t="shared" ca="1" si="19"/>
        <v>1</v>
      </c>
      <c r="BJ28" s="16">
        <f t="shared" ca="1" si="20"/>
        <v>5</v>
      </c>
      <c r="BK28" s="16">
        <f t="shared" ca="1" si="21"/>
        <v>4</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6</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Visitante</v>
      </c>
      <c r="E29" s="16" t="str">
        <f t="shared" ca="1" si="92"/>
        <v>P.3 (2)</v>
      </c>
      <c r="F29" s="16" t="str">
        <f t="shared" ca="1" si="93"/>
        <v>P.1 (2)</v>
      </c>
      <c r="G29" s="16"/>
      <c r="H29" s="16" t="str">
        <f t="shared" ca="1" si="94"/>
        <v>P.3 (2)</v>
      </c>
      <c r="I29" s="16" t="str">
        <f t="shared" ca="1" si="95"/>
        <v>P.1 (2)</v>
      </c>
      <c r="J29" s="16"/>
      <c r="K29" s="16" t="str">
        <f t="shared" ca="1" si="96"/>
        <v>P.3 (2)</v>
      </c>
      <c r="L29" s="16" t="str">
        <f t="shared" ca="1" si="97"/>
        <v>P.1 (2)</v>
      </c>
      <c r="M29" s="16"/>
      <c r="N29" s="16" t="str">
        <f t="shared" ca="1" si="98"/>
        <v>P.3 (2)</v>
      </c>
      <c r="O29" s="16" t="str">
        <f t="shared" ca="1" si="99"/>
        <v>P.1 (2)</v>
      </c>
      <c r="P29" s="16"/>
      <c r="Q29" s="16" t="str">
        <f t="shared" ca="1" si="100"/>
        <v>P.3 (2)</v>
      </c>
      <c r="R29" s="16" t="str">
        <f t="shared" ca="1" si="101"/>
        <v>P.1 (2)</v>
      </c>
      <c r="S29" s="16"/>
      <c r="T29" s="16" t="str">
        <f t="shared" ca="1" si="102"/>
        <v>P.3 (2)</v>
      </c>
      <c r="U29" s="16" t="str">
        <f t="shared" ca="1" si="103"/>
        <v>P.1 (2)</v>
      </c>
      <c r="V29" s="17"/>
      <c r="W29" s="673"/>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2</v>
      </c>
      <c r="BK29" s="16">
        <f t="shared" ca="1" si="21"/>
        <v>6</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P.1 (2)</v>
      </c>
      <c r="F30" s="16" t="str">
        <f t="shared" ca="1" si="93"/>
        <v>P.3 (2)</v>
      </c>
      <c r="G30" s="16"/>
      <c r="H30" s="16" t="str">
        <f t="shared" ca="1" si="94"/>
        <v>P.1 (2)</v>
      </c>
      <c r="I30" s="16" t="str">
        <f t="shared" ca="1" si="95"/>
        <v>P.3 (2)</v>
      </c>
      <c r="J30" s="16"/>
      <c r="K30" s="16" t="str">
        <f t="shared" ca="1" si="96"/>
        <v>P.1 (2)</v>
      </c>
      <c r="L30" s="16" t="str">
        <f t="shared" ca="1" si="97"/>
        <v>P.3 (2)</v>
      </c>
      <c r="M30" s="16"/>
      <c r="N30" s="16" t="str">
        <f t="shared" ca="1" si="98"/>
        <v>P.1 (2)</v>
      </c>
      <c r="O30" s="16" t="str">
        <f t="shared" ca="1" si="99"/>
        <v>P.3 (2)</v>
      </c>
      <c r="P30" s="16"/>
      <c r="Q30" s="16" t="str">
        <f t="shared" ca="1" si="100"/>
        <v>P.1 (2)</v>
      </c>
      <c r="R30" s="16" t="str">
        <f t="shared" ca="1" si="101"/>
        <v>P.3 (2)</v>
      </c>
      <c r="S30" s="16"/>
      <c r="T30" s="16" t="str">
        <f t="shared" ca="1" si="102"/>
        <v>P.1 (2)</v>
      </c>
      <c r="U30" s="16" t="str">
        <f t="shared" ca="1" si="103"/>
        <v>P.3 (2)</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1</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P.1 (2)</v>
      </c>
      <c r="F31" s="16" t="str">
        <f t="shared" ca="1" si="93"/>
        <v>P.3 (2)</v>
      </c>
      <c r="G31" s="16"/>
      <c r="H31" s="16" t="str">
        <f t="shared" ca="1" si="94"/>
        <v>P.1 (2)</v>
      </c>
      <c r="I31" s="16" t="str">
        <f t="shared" ca="1" si="95"/>
        <v>P.3 (2)</v>
      </c>
      <c r="J31" s="16"/>
      <c r="K31" s="16" t="str">
        <f t="shared" ca="1" si="96"/>
        <v>P.1 (2)</v>
      </c>
      <c r="L31" s="16" t="str">
        <f t="shared" ca="1" si="97"/>
        <v>P.3 (2)</v>
      </c>
      <c r="M31" s="16"/>
      <c r="N31" s="16" t="str">
        <f t="shared" ca="1" si="98"/>
        <v>P.1 (2)</v>
      </c>
      <c r="O31" s="16" t="str">
        <f t="shared" ca="1" si="99"/>
        <v>P.3 (2)</v>
      </c>
      <c r="P31" s="16"/>
      <c r="Q31" s="16" t="str">
        <f t="shared" ca="1" si="100"/>
        <v>P.1 (2)</v>
      </c>
      <c r="R31" s="16" t="str">
        <f t="shared" ca="1" si="101"/>
        <v>P.3 (2)</v>
      </c>
      <c r="S31" s="16"/>
      <c r="T31" s="16" t="str">
        <f t="shared" ca="1" si="102"/>
        <v>P.1 (2)</v>
      </c>
      <c r="U31" s="16" t="str">
        <f t="shared" ca="1" si="103"/>
        <v>P.3 (2)</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7</v>
      </c>
      <c r="AN31" s="39">
        <f t="shared" ca="1" si="107"/>
        <v>3</v>
      </c>
      <c r="AO31" s="39">
        <f t="shared" ca="1" si="107"/>
        <v>2</v>
      </c>
      <c r="AP31" s="39">
        <f t="shared" ca="1" si="107"/>
        <v>1</v>
      </c>
      <c r="AQ31" s="39">
        <f t="shared" ca="1" si="107"/>
        <v>0</v>
      </c>
      <c r="AR31" s="39">
        <f t="shared" ca="1" si="107"/>
        <v>5</v>
      </c>
      <c r="AS31" s="39">
        <f t="shared" ca="1" si="107"/>
        <v>2</v>
      </c>
      <c r="AT31" s="43">
        <f t="shared" ca="1" si="107"/>
        <v>3</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2</v>
      </c>
      <c r="BK31" s="16">
        <f t="shared" ca="1" si="21"/>
        <v>3</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-1</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5"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1</v>
      </c>
      <c r="AN32" s="39">
        <f t="shared" ca="1" si="107"/>
        <v>3</v>
      </c>
      <c r="AO32" s="39">
        <f t="shared" ca="1" si="107"/>
        <v>0</v>
      </c>
      <c r="AP32" s="39">
        <f t="shared" ca="1" si="107"/>
        <v>1</v>
      </c>
      <c r="AQ32" s="39">
        <f t="shared" ca="1" si="107"/>
        <v>2</v>
      </c>
      <c r="AR32" s="39">
        <f t="shared" ca="1" si="107"/>
        <v>2</v>
      </c>
      <c r="AS32" s="39">
        <f t="shared" ca="1" si="107"/>
        <v>5</v>
      </c>
      <c r="AT32" s="43">
        <f t="shared" ca="1" si="107"/>
        <v>-3</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3</v>
      </c>
      <c r="BK32" s="16">
        <f t="shared" ca="1" si="21"/>
        <v>3</v>
      </c>
      <c r="BL32" s="16">
        <f t="shared" ca="1" si="42"/>
        <v>0</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0</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Empate</v>
      </c>
      <c r="E33" s="16" t="str">
        <f t="shared" ca="1" si="92"/>
        <v>P.3 (2)</v>
      </c>
      <c r="F33" s="16" t="str">
        <f t="shared" ca="1" si="93"/>
        <v>P.3 (2)</v>
      </c>
      <c r="G33" s="16"/>
      <c r="H33" s="16" t="str">
        <f t="shared" ca="1" si="94"/>
        <v>P.3 (2)</v>
      </c>
      <c r="I33" s="16" t="str">
        <f t="shared" ca="1" si="95"/>
        <v>P.3 (2)</v>
      </c>
      <c r="J33" s="16"/>
      <c r="K33" s="16" t="str">
        <f t="shared" ca="1" si="96"/>
        <v>P.3 (2)</v>
      </c>
      <c r="L33" s="16" t="str">
        <f t="shared" ca="1" si="97"/>
        <v>P.3 (2)</v>
      </c>
      <c r="M33" s="16"/>
      <c r="N33" s="16" t="str">
        <f t="shared" ca="1" si="98"/>
        <v>P.3 (2)</v>
      </c>
      <c r="O33" s="16" t="str">
        <f t="shared" ca="1" si="99"/>
        <v>P.3 (2)</v>
      </c>
      <c r="P33" s="16"/>
      <c r="Q33" s="16" t="str">
        <f t="shared" ca="1" si="100"/>
        <v>P.3 (2)</v>
      </c>
      <c r="R33" s="16" t="str">
        <f t="shared" ca="1" si="101"/>
        <v>P.3 (2)</v>
      </c>
      <c r="S33" s="16"/>
      <c r="T33" s="16" t="str">
        <f t="shared" ca="1" si="102"/>
        <v>P.3 (2)</v>
      </c>
      <c r="U33" s="16" t="str">
        <f t="shared" ca="1" si="103"/>
        <v>P.3 (2)</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1</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1</v>
      </c>
      <c r="AS33" s="47">
        <f t="shared" ca="1" si="107"/>
        <v>5</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4</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1</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6</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3</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1</v>
      </c>
      <c r="BK36" s="16">
        <f t="shared" ca="1" si="21"/>
        <v>3</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4</v>
      </c>
      <c r="BK37" s="16">
        <f t="shared" ca="1" si="21"/>
        <v>3</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1</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1</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2</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4</v>
      </c>
      <c r="AT39" s="43">
        <f t="shared" ca="1" si="127"/>
        <v>0</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2</v>
      </c>
      <c r="BK39" s="16">
        <f t="shared" ca="1" si="21"/>
        <v>3</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1</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7</v>
      </c>
      <c r="AT41" s="48">
        <f t="shared" ca="1" si="127"/>
        <v>-7</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4</v>
      </c>
      <c r="BK41" s="16">
        <f t="shared" ca="1" si="21"/>
        <v>2</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3">
        <f t="array" aca="1" ref="AB45" ca="1">Ver_flag_local</f>
        <v>#VALUE!</v>
      </c>
      <c r="AC45" s="50">
        <v>2</v>
      </c>
      <c r="AD45" s="51">
        <v>1</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2</v>
      </c>
      <c r="BK45" s="16">
        <f t="shared" ca="1" si="21"/>
        <v>7</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2</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4">
        <f t="array" aca="1" ref="AB47" ca="1">Ver_flag_local</f>
        <v>#VALUE!</v>
      </c>
      <c r="AC47" s="50">
        <v>1</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6</v>
      </c>
      <c r="AN47" s="39">
        <f t="shared" ca="1" si="147"/>
        <v>3</v>
      </c>
      <c r="AO47" s="39">
        <f t="shared" ca="1" si="147"/>
        <v>2</v>
      </c>
      <c r="AP47" s="39">
        <f t="shared" ca="1" si="147"/>
        <v>0</v>
      </c>
      <c r="AQ47" s="39">
        <f t="shared" ca="1" si="147"/>
        <v>1</v>
      </c>
      <c r="AR47" s="39">
        <f t="shared" ca="1" si="147"/>
        <v>5</v>
      </c>
      <c r="AS47" s="39">
        <f t="shared" ca="1" si="147"/>
        <v>4</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2</v>
      </c>
      <c r="BK47" s="16">
        <f t="shared" ca="1" si="21"/>
        <v>4</v>
      </c>
      <c r="BL47" s="16">
        <f t="shared" ca="1" si="42"/>
        <v>-2</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Visitante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2">
        <f t="array" aca="1" ref="AB48" ca="1">Ver_flag_local</f>
        <v>#VALUE!</v>
      </c>
      <c r="AC48" s="50">
        <v>1</v>
      </c>
      <c r="AD48" s="51">
        <v>2</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4</v>
      </c>
      <c r="AS48" s="39">
        <f t="shared" ca="1" si="147"/>
        <v>4</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6</v>
      </c>
      <c r="BL48" s="16">
        <f t="shared" ca="1" si="42"/>
        <v>-6</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4">
        <f t="array" aca="1" ref="AB49" ca="1">Ver_flag_local</f>
        <v>#VALUE!</v>
      </c>
      <c r="AC49" s="53">
        <v>0</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2</v>
      </c>
      <c r="AS49" s="47">
        <f t="shared" ca="1" si="147"/>
        <v>6</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6</v>
      </c>
      <c r="BK50" s="16">
        <f t="shared" ca="1" si="21"/>
        <v>1</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58" t="s">
        <v>6</v>
      </c>
      <c r="X52" s="24">
        <f ca="1">Horarios!C52</f>
        <v>46188.875</v>
      </c>
      <c r="Y52" s="25">
        <f ca="1">Horarios!C52</f>
        <v>46188.875</v>
      </c>
      <c r="Z52" s="26" t="str">
        <f>$Z$4</f>
        <v>R1</v>
      </c>
      <c r="AA52" s="27" t="str">
        <f ca="1">A53</f>
        <v>Belgium</v>
      </c>
      <c r="AB52" s="49" t="e" cm="1" vm="25">
        <f t="array" aca="1" ref="AB52" ca="1">Ver_flag_local</f>
        <v>#VALUE!</v>
      </c>
      <c r="AC52" s="50">
        <v>2</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58"/>
      <c r="X53" s="24">
        <f ca="1">Horarios!C53</f>
        <v>46189.125</v>
      </c>
      <c r="Y53" s="25">
        <f ca="1">Horarios!C53</f>
        <v>46189.125</v>
      </c>
      <c r="Z53" s="26" t="str">
        <f>$Z$4</f>
        <v>R1</v>
      </c>
      <c r="AA53" s="27" t="str">
        <f ca="1">A55</f>
        <v>Iran</v>
      </c>
      <c r="AB53" s="49" t="e" cm="1" vm="27">
        <f t="array" aca="1" ref="AB53" ca="1">Ver_flag_local</f>
        <v>#VALUE!</v>
      </c>
      <c r="AC53" s="50">
        <v>1</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6</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58"/>
      <c r="X54" s="24">
        <f ca="1">Horarios!C54</f>
        <v>46194.875</v>
      </c>
      <c r="Y54" s="25">
        <f ca="1">Horarios!C54</f>
        <v>46194.875</v>
      </c>
      <c r="Z54" s="26" t="str">
        <f>$Z$6</f>
        <v>R2</v>
      </c>
      <c r="AA54" s="27" t="str">
        <f ca="1">A53</f>
        <v>Belgium</v>
      </c>
      <c r="AB54" s="49" t="e" cm="1" vm="25">
        <f t="array" aca="1" ref="AB54" ca="1">Ver_flag_local</f>
        <v>#VALUE!</v>
      </c>
      <c r="AC54" s="50">
        <v>2</v>
      </c>
      <c r="AD54" s="51">
        <v>1</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1</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58"/>
      <c r="X55" s="24">
        <f ca="1">Horarios!C55</f>
        <v>46195.125</v>
      </c>
      <c r="Y55" s="25">
        <f ca="1">Horarios!C55</f>
        <v>46195.125</v>
      </c>
      <c r="Z55" s="26" t="str">
        <f>$Z$6</f>
        <v>R2</v>
      </c>
      <c r="AA55" s="27" t="str">
        <f ca="1">A56</f>
        <v>New Zealand</v>
      </c>
      <c r="AB55" s="49" t="e" cm="1" vm="28">
        <f t="array" aca="1" ref="AB55" ca="1">Ver_flag_local</f>
        <v>#VALUE!</v>
      </c>
      <c r="AC55" s="50">
        <v>0</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Iran</v>
      </c>
      <c r="AM55" s="38">
        <f t="shared" ca="1" si="165"/>
        <v>4</v>
      </c>
      <c r="AN55" s="39">
        <f t="shared" ca="1" si="165"/>
        <v>3</v>
      </c>
      <c r="AO55" s="39">
        <f t="shared" ca="1" si="165"/>
        <v>1</v>
      </c>
      <c r="AP55" s="39">
        <f t="shared" ca="1" si="165"/>
        <v>1</v>
      </c>
      <c r="AQ55" s="39">
        <f t="shared" ca="1" si="165"/>
        <v>1</v>
      </c>
      <c r="AR55" s="39">
        <f t="shared" ca="1" si="165"/>
        <v>3</v>
      </c>
      <c r="AS55" s="39">
        <f t="shared" ca="1" si="165"/>
        <v>3</v>
      </c>
      <c r="AT55" s="43">
        <f t="shared" ca="1" si="165"/>
        <v>0</v>
      </c>
      <c r="AU55" s="330">
        <f ca="1">INDEX($DL$6:$DL$53,MATCH(AI55,$DP$6:$DP$53,0))</f>
        <v>1</v>
      </c>
      <c r="AV55" s="182" t="str">
        <f ca="1">INDEX($BD$6:$BD$53,MATCH(AI55,$BM$6:$BM$53,0))</f>
        <v>Iran</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58"/>
      <c r="X56" s="24">
        <f ca="1">Horarios!C56</f>
        <v>46200.208333333336</v>
      </c>
      <c r="Y56" s="25">
        <f ca="1">Horarios!C56</f>
        <v>46200.208333333336</v>
      </c>
      <c r="Z56" s="26" t="str">
        <f>$Z$8</f>
        <v>R3</v>
      </c>
      <c r="AA56" s="27" t="str">
        <f ca="1">A54</f>
        <v>Egypt</v>
      </c>
      <c r="AB56" s="49" t="e" cm="1" vm="26">
        <f t="array" aca="1" ref="AB56" ca="1">Ver_flag_local</f>
        <v>#VALUE!</v>
      </c>
      <c r="AC56" s="50">
        <v>1</v>
      </c>
      <c r="AD56" s="51">
        <v>1</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4</v>
      </c>
      <c r="AN56" s="39">
        <f t="shared" ca="1" si="165"/>
        <v>3</v>
      </c>
      <c r="AO56" s="39">
        <f t="shared" ca="1" si="165"/>
        <v>1</v>
      </c>
      <c r="AP56" s="39">
        <f t="shared" ca="1" si="165"/>
        <v>1</v>
      </c>
      <c r="AQ56" s="39">
        <f t="shared" ca="1" si="165"/>
        <v>1</v>
      </c>
      <c r="AR56" s="39">
        <f t="shared" ca="1" si="165"/>
        <v>2</v>
      </c>
      <c r="AS56" s="39">
        <f t="shared" ca="1" si="165"/>
        <v>3</v>
      </c>
      <c r="AT56" s="43">
        <f t="shared" ca="1" si="165"/>
        <v>-1</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2</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4</v>
      </c>
      <c r="AT57" s="48">
        <f t="shared" ca="1" si="165"/>
        <v>-4</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-2</v>
      </c>
      <c r="BM58" s="16">
        <f ca="1">CB58</f>
        <v>11</v>
      </c>
      <c r="BN58" s="16">
        <f ca="1">CF58</f>
        <v>11</v>
      </c>
      <c r="BO58" s="16" t="str">
        <f t="shared" ref="BO58:BO69" si="174">"4"&amp;BC58</f>
        <v>4A</v>
      </c>
      <c r="BP58" s="16"/>
      <c r="BQ58" s="16"/>
      <c r="BR58" s="16">
        <f t="shared" ref="BR58:BR69" ca="1" si="175">+BE58</f>
        <v>3</v>
      </c>
      <c r="BS58" s="16">
        <f ca="1">COUNTIFS(BR$58:BR$69,"&gt;"&amp;BR58)+1</f>
        <v>4</v>
      </c>
      <c r="BT58" s="16" t="str">
        <f ca="1">IF(COUNTIF(BS$58:BS$69,BS58)=1,"-","Pos. "&amp;BS58&amp;" ("&amp;COUNTIF(BS$58:BS$69,BS58)&amp;")")</f>
        <v>Pos. 4 (8)</v>
      </c>
      <c r="BU58" s="16">
        <f t="shared" ref="BU58:BU69" ca="1" si="176">IF(BT58="-","-",BL58)</f>
        <v>-2</v>
      </c>
      <c r="BV58" s="16">
        <f t="shared" ref="BV58:BV69" ca="1" si="177">BS58+COUNTIFS(BT$58:BT$69,BT58,BU$58:BU$69,"&gt;"&amp;BU58)</f>
        <v>7</v>
      </c>
      <c r="BW58" s="16" t="str">
        <f t="shared" ref="BW58:BW69" ca="1" si="178">IF(COUNTIF(BV$58:BV$69,BV58)=1,"-","Pos. "&amp;BV58&amp;" ("&amp;COUNTIF(BV$58:BV$69,BV58)&amp;")")</f>
        <v>Pos. 7 (5)</v>
      </c>
      <c r="BX58" s="16">
        <f t="shared" ref="BX58:BX69" ca="1" si="179">IF(BW58="-","-",BJ58)</f>
        <v>1</v>
      </c>
      <c r="BY58" s="16">
        <f t="shared" ref="BY58:BY69" ca="1" si="180">BV58+COUNTIFS(BW$58:BW$69,BW58,BX$58:BX$69,"&gt;"&amp;BX58)</f>
        <v>10</v>
      </c>
      <c r="BZ58" s="16" t="str">
        <f t="shared" ref="BZ58:BZ69" ca="1" si="181">IF(COUNTIF(BY$58:BY$69,BY58)=1,"-","Pos. "&amp;BY58&amp;" ("&amp;COUNTIF(BY$58:BY$69,BY58)&amp;")")</f>
        <v>Pos. 10 (2)</v>
      </c>
      <c r="CA58" s="16">
        <f t="shared" ref="CA58:CA69" ca="1" si="182">IF(BZ58="-","-",COUNTIF($BD$58:$BD$69,"&gt;"&amp;BD58))</f>
        <v>0</v>
      </c>
      <c r="CB58" s="16">
        <f ca="1">BY58+COUNTIFS(BZ$58:BZ$69,BZ58,CA$58:CA$69,"&gt;"&amp;CA58)</f>
        <v>11</v>
      </c>
      <c r="CC58" s="16"/>
      <c r="CD58" s="16">
        <f t="shared" ref="CD58:CD69" ca="1" si="183">IF(OR(INDEX($AW$102:$AW$113,MATCH($BD58,$AV$102:$AV$113,0))="",BZ58="-"),CB58,INDEX($AW$102:$AW$113,MATCH($BD58,$AV$102:$AV$113,0))+CB58/1000)</f>
        <v>11</v>
      </c>
      <c r="CE58" s="16">
        <f ca="1">IF(BZ58="-","-",COUNTIF(CD$58:CD$69,"&lt;"&amp;CD58))</f>
        <v>10</v>
      </c>
      <c r="CF58" s="16">
        <f ca="1">BY58+COUNTIFS(BZ$58:BZ$69,BZ58,CE$58:CE$69,"&lt;"&amp;CE58)</f>
        <v>11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Japan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2</v>
      </c>
      <c r="BK59" s="16">
        <f t="shared" ca="1" si="173"/>
        <v>4</v>
      </c>
      <c r="BL59" s="16">
        <f t="shared" ref="BL59:BL69" ca="1" si="190">+BJ59-BK59</f>
        <v>-2</v>
      </c>
      <c r="BM59" s="16">
        <f t="shared" ref="BM59:BM69" ca="1" si="191">CB59</f>
        <v>8</v>
      </c>
      <c r="BN59" s="16">
        <f t="shared" ref="BN59:BN69" ca="1" si="192">CF59</f>
        <v>9</v>
      </c>
      <c r="BO59" s="16" t="str">
        <f t="shared" si="174"/>
        <v>4B</v>
      </c>
      <c r="BP59" s="16"/>
      <c r="BQ59" s="16"/>
      <c r="BR59" s="16">
        <f t="shared" ca="1" si="175"/>
        <v>3</v>
      </c>
      <c r="BS59" s="16">
        <f t="shared" ref="BS59:BS69" ca="1" si="193">COUNTIFS(BR$58:BR$69,"&gt;"&amp;BR59)+1</f>
        <v>4</v>
      </c>
      <c r="BT59" s="16" t="str">
        <f t="shared" ref="BT59:BT69" ca="1" si="194">IF(COUNTIF(BS$58:BS$69,BS59)=1,"-","Pos. "&amp;BS59&amp;" ("&amp;COUNTIF(BS$58:BS$69,BS59)&amp;")")</f>
        <v>Pos. 4 (8)</v>
      </c>
      <c r="BU59" s="16">
        <f t="shared" ca="1" si="176"/>
        <v>-2</v>
      </c>
      <c r="BV59" s="16">
        <f t="shared" ca="1" si="177"/>
        <v>7</v>
      </c>
      <c r="BW59" s="16" t="str">
        <f t="shared" ca="1" si="178"/>
        <v>Pos. 7 (5)</v>
      </c>
      <c r="BX59" s="16">
        <f t="shared" ca="1" si="179"/>
        <v>2</v>
      </c>
      <c r="BY59" s="16">
        <f t="shared" ca="1" si="180"/>
        <v>8</v>
      </c>
      <c r="BZ59" s="16" t="str">
        <f t="shared" ca="1" si="181"/>
        <v>Pos. 8 (2)</v>
      </c>
      <c r="CA59" s="16">
        <f t="shared" ca="1" si="182"/>
        <v>10</v>
      </c>
      <c r="CB59" s="16">
        <f t="shared" ref="CB59:CB68" ca="1" si="195">BY59+COUNTIFS(BZ$58:BZ$69,BZ59,CA$58:CA$69,"&gt;"&amp;CA59)</f>
        <v>8</v>
      </c>
      <c r="CC59" s="16"/>
      <c r="CD59" s="16">
        <f t="shared" ca="1" si="183"/>
        <v>9.0079999999999991</v>
      </c>
      <c r="CE59" s="16">
        <f t="shared" ref="CE59:CE69" ca="1" si="196">IF(BZ59="-","-",COUNTIF(CD$58:CD$69,"&lt;"&amp;CD59))</f>
        <v>8</v>
      </c>
      <c r="CF59" s="16">
        <f t="shared" ref="CF59:CF69" ca="1" si="197">BY59+COUNTIFS(BZ$58:BZ$69,BZ59,CE$58:CE$69,"&lt;"&amp;CE59)</f>
        <v>9</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Ivory Coast</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0" t="s">
        <v>447</v>
      </c>
      <c r="X60" s="24">
        <f ca="1">Horarios!C60</f>
        <v>46188.75</v>
      </c>
      <c r="Y60" s="25">
        <f ca="1">Horarios!C60</f>
        <v>46188.75</v>
      </c>
      <c r="Z60" s="26" t="str">
        <f>$Z$4</f>
        <v>R1</v>
      </c>
      <c r="AA60" s="27" t="str">
        <f ca="1">A61</f>
        <v>Spain</v>
      </c>
      <c r="AB60" s="49" t="e" cm="1" vm="29">
        <f t="array" aca="1" ref="AB60" ca="1">Ver_flag_local</f>
        <v>#VALUE!</v>
      </c>
      <c r="AC60" s="50">
        <v>3</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4</v>
      </c>
      <c r="BL60" s="16">
        <f t="shared" ca="1" si="190"/>
        <v>-1</v>
      </c>
      <c r="BM60" s="16">
        <f t="shared" ca="1" si="191"/>
        <v>4</v>
      </c>
      <c r="BN60" s="16">
        <f t="shared" ca="1" si="192"/>
        <v>4</v>
      </c>
      <c r="BO60" s="16" t="str">
        <f t="shared" si="174"/>
        <v>4C</v>
      </c>
      <c r="BP60" s="16"/>
      <c r="BQ60" s="16"/>
      <c r="BR60" s="16">
        <f t="shared" ca="1" si="175"/>
        <v>3</v>
      </c>
      <c r="BS60" s="16">
        <f t="shared" ca="1" si="193"/>
        <v>4</v>
      </c>
      <c r="BT60" s="16" t="str">
        <f t="shared" ca="1" si="194"/>
        <v>Pos. 4 (8)</v>
      </c>
      <c r="BU60" s="16">
        <f t="shared" ca="1" si="176"/>
        <v>-1</v>
      </c>
      <c r="BV60" s="16">
        <f t="shared" ca="1" si="177"/>
        <v>4</v>
      </c>
      <c r="BW60" s="16" t="str">
        <f t="shared" ca="1" si="178"/>
        <v>Pos. 4 (3)</v>
      </c>
      <c r="BX60" s="16">
        <f t="shared" ca="1" si="179"/>
        <v>3</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Egypt</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0"/>
      <c r="X61" s="24">
        <f ca="1">Horarios!C61</f>
        <v>46189</v>
      </c>
      <c r="Y61" s="25">
        <f ca="1">Horarios!C61</f>
        <v>46189</v>
      </c>
      <c r="Z61" s="26" t="str">
        <f>$Z$4</f>
        <v>R1</v>
      </c>
      <c r="AA61" s="27" t="str">
        <f ca="1">A63</f>
        <v>Saudi Arabia</v>
      </c>
      <c r="AB61" s="49" t="e" cm="1" vm="31">
        <f t="array" aca="1" ref="AB61" ca="1">Ver_flag_local</f>
        <v>#VALUE!</v>
      </c>
      <c r="AC61" s="50">
        <v>0</v>
      </c>
      <c r="AD61" s="51">
        <v>1</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1</v>
      </c>
      <c r="BF61" s="16">
        <f t="shared" ca="1" si="189"/>
        <v>3</v>
      </c>
      <c r="BG61" s="16">
        <f t="shared" ca="1" si="169"/>
        <v>0</v>
      </c>
      <c r="BH61" s="16">
        <f t="shared" ca="1" si="170"/>
        <v>1</v>
      </c>
      <c r="BI61" s="16">
        <f t="shared" ca="1" si="171"/>
        <v>2</v>
      </c>
      <c r="BJ61" s="16">
        <f t="shared" ca="1" si="172"/>
        <v>2</v>
      </c>
      <c r="BK61" s="16">
        <f t="shared" ca="1" si="173"/>
        <v>5</v>
      </c>
      <c r="BL61" s="16">
        <f t="shared" ca="1" si="190"/>
        <v>-3</v>
      </c>
      <c r="BM61" s="16">
        <f t="shared" ca="1" si="191"/>
        <v>12</v>
      </c>
      <c r="BN61" s="16">
        <f t="shared" ca="1" si="192"/>
        <v>12</v>
      </c>
      <c r="BO61" s="16" t="str">
        <f t="shared" si="174"/>
        <v>4D</v>
      </c>
      <c r="BP61" s="16"/>
      <c r="BQ61" s="16"/>
      <c r="BR61" s="16">
        <f t="shared" ca="1" si="175"/>
        <v>1</v>
      </c>
      <c r="BS61" s="16">
        <f t="shared" ca="1" si="193"/>
        <v>12</v>
      </c>
      <c r="BT61" s="16" t="str">
        <f t="shared" ca="1" si="194"/>
        <v>-</v>
      </c>
      <c r="BU61" s="16" t="str">
        <f t="shared" ca="1" si="176"/>
        <v>-</v>
      </c>
      <c r="BV61" s="16">
        <f t="shared" ca="1" si="177"/>
        <v>12</v>
      </c>
      <c r="BW61" s="16" t="str">
        <f t="shared" ca="1" si="178"/>
        <v>-</v>
      </c>
      <c r="BX61" s="16" t="str">
        <f t="shared" ca="1" si="179"/>
        <v>-</v>
      </c>
      <c r="BY61" s="16">
        <f t="shared" ca="1" si="180"/>
        <v>12</v>
      </c>
      <c r="BZ61" s="16" t="str">
        <f t="shared" ca="1" si="181"/>
        <v>-</v>
      </c>
      <c r="CA61" s="16" t="str">
        <f t="shared" ca="1" si="182"/>
        <v>-</v>
      </c>
      <c r="CB61" s="16">
        <f t="shared" ca="1" si="195"/>
        <v>12</v>
      </c>
      <c r="CC61" s="16"/>
      <c r="CD61" s="16">
        <f t="shared" ca="1" si="183"/>
        <v>12</v>
      </c>
      <c r="CE61" s="16" t="str">
        <f t="shared" ca="1" si="196"/>
        <v>-</v>
      </c>
      <c r="CF61" s="16">
        <f t="shared" ca="1" si="197"/>
        <v>12</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0"/>
      <c r="X62" s="24">
        <f ca="1">Horarios!C62</f>
        <v>46194.75</v>
      </c>
      <c r="Y62" s="25">
        <f ca="1">Horarios!C62</f>
        <v>46194.75</v>
      </c>
      <c r="Z62" s="26" t="str">
        <f>$Z$6</f>
        <v>R2</v>
      </c>
      <c r="AA62" s="27" t="str">
        <f ca="1">A61</f>
        <v>Spain</v>
      </c>
      <c r="AB62" s="49" t="e" cm="1" vm="29">
        <f t="array" aca="1" ref="AB62" ca="1">Ver_flag_local</f>
        <v>#VALUE!</v>
      </c>
      <c r="AC62" s="50">
        <v>2</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1</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2</v>
      </c>
      <c r="BN62" s="16">
        <f t="shared" ca="1" si="192"/>
        <v>2</v>
      </c>
      <c r="BO62" s="16" t="str">
        <f t="shared" si="174"/>
        <v>4E</v>
      </c>
      <c r="BP62" s="16"/>
      <c r="BQ62" s="16"/>
      <c r="BR62" s="16">
        <f t="shared" ca="1" si="175"/>
        <v>4</v>
      </c>
      <c r="BS62" s="16">
        <f t="shared" ca="1" si="193"/>
        <v>1</v>
      </c>
      <c r="BT62" s="16" t="str">
        <f t="shared" ca="1" si="194"/>
        <v>Pos. 1 (3)</v>
      </c>
      <c r="BU62" s="16">
        <f t="shared" ca="1" si="176"/>
        <v>0</v>
      </c>
      <c r="BV62" s="16">
        <f t="shared" ca="1" si="177"/>
        <v>1</v>
      </c>
      <c r="BW62" s="16" t="str">
        <f t="shared" ca="1" si="178"/>
        <v>Pos. 1 (2)</v>
      </c>
      <c r="BX62" s="16">
        <f t="shared" ca="1" si="179"/>
        <v>3</v>
      </c>
      <c r="BY62" s="16">
        <f t="shared" ca="1" si="180"/>
        <v>2</v>
      </c>
      <c r="BZ62" s="16" t="str">
        <f t="shared" ca="1" si="181"/>
        <v>-</v>
      </c>
      <c r="CA62" s="16" t="str">
        <f t="shared" ca="1" si="182"/>
        <v>-</v>
      </c>
      <c r="CB62" s="16">
        <f t="shared" ca="1" si="195"/>
        <v>2</v>
      </c>
      <c r="CC62" s="16"/>
      <c r="CD62" s="16">
        <f t="shared" ca="1" si="183"/>
        <v>2</v>
      </c>
      <c r="CE62" s="16" t="str">
        <f t="shared" ca="1" si="196"/>
        <v>-</v>
      </c>
      <c r="CF62" s="16">
        <f t="shared" ca="1" si="197"/>
        <v>2</v>
      </c>
      <c r="DJ62" s="16">
        <f t="shared" ca="1" si="184"/>
        <v>5</v>
      </c>
      <c r="DK62" s="16"/>
      <c r="DL62" s="16">
        <f t="shared" ca="1" si="185"/>
        <v>2</v>
      </c>
      <c r="DM62" s="16" t="str">
        <f t="shared" ca="1" si="186"/>
        <v>5.2</v>
      </c>
      <c r="DN62" s="16" t="e" cm="1" vm="33">
        <f t="array" aca="1" ref="DN62" ca="1">OFFSET(Horarios!$P$3,DJ62-1,0,DL62,1)</f>
        <v>#VALUE!</v>
      </c>
      <c r="DO62" s="16"/>
      <c r="DP62" s="16">
        <v>5</v>
      </c>
      <c r="DQ62" s="16" t="str">
        <f t="shared" ca="1" si="198"/>
        <v>Ghana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0"/>
      <c r="X63" s="24">
        <f ca="1">Horarios!C63</f>
        <v>46195</v>
      </c>
      <c r="Y63" s="25">
        <f ca="1">Horarios!C63</f>
        <v>46195</v>
      </c>
      <c r="Z63" s="26" t="str">
        <f>$Z$6</f>
        <v>R2</v>
      </c>
      <c r="AA63" s="27" t="str">
        <f ca="1">A64</f>
        <v>Uruguay</v>
      </c>
      <c r="AB63" s="49" t="e" cm="1" vm="32">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4</v>
      </c>
      <c r="AS63" s="39">
        <f t="shared" ca="1" si="215"/>
        <v>3</v>
      </c>
      <c r="AT63" s="43">
        <f t="shared" ca="1" si="215"/>
        <v>1</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4</v>
      </c>
      <c r="BK63" s="16">
        <f t="shared" ca="1" si="173"/>
        <v>4</v>
      </c>
      <c r="BL63" s="16">
        <f t="shared" ca="1" si="190"/>
        <v>0</v>
      </c>
      <c r="BM63" s="16">
        <f t="shared" ca="1" si="191"/>
        <v>1</v>
      </c>
      <c r="BN63" s="16">
        <f t="shared" ca="1" si="192"/>
        <v>1</v>
      </c>
      <c r="BO63" s="16" t="str">
        <f t="shared" si="174"/>
        <v>4F</v>
      </c>
      <c r="BP63" s="16"/>
      <c r="BQ63" s="16"/>
      <c r="BR63" s="16">
        <f t="shared" ca="1" si="175"/>
        <v>4</v>
      </c>
      <c r="BS63" s="16">
        <f t="shared" ca="1" si="193"/>
        <v>1</v>
      </c>
      <c r="BT63" s="16" t="str">
        <f t="shared" ca="1" si="194"/>
        <v>Pos. 1 (3)</v>
      </c>
      <c r="BU63" s="16">
        <f t="shared" ca="1" si="176"/>
        <v>0</v>
      </c>
      <c r="BV63" s="16">
        <f t="shared" ca="1" si="177"/>
        <v>1</v>
      </c>
      <c r="BW63" s="16" t="str">
        <f t="shared" ca="1" si="178"/>
        <v>Pos. 1 (2)</v>
      </c>
      <c r="BX63" s="16">
        <f t="shared" ca="1" si="179"/>
        <v>4</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5</v>
      </c>
      <c r="DK63" s="16"/>
      <c r="DL63" s="16">
        <f t="shared" ca="1" si="185"/>
        <v>2</v>
      </c>
      <c r="DM63" s="16" t="str">
        <f t="shared" ca="1" si="186"/>
        <v>5.2</v>
      </c>
      <c r="DN63" s="16" t="e" cm="1" vm="33">
        <f t="array" aca="1" ref="DN63" ca="1">OFFSET(Horarios!$P$3,DJ63-1,0,DL63,1)</f>
        <v>#VALUE!</v>
      </c>
      <c r="DO63" s="16"/>
      <c r="DP63" s="16">
        <v>6</v>
      </c>
      <c r="DQ63" s="16" t="str">
        <f t="shared" ca="1" si="198"/>
        <v>Senegal</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0">
        <f t="array" aca="1" ref="AB64" ca="1">Ver_flag_local</f>
        <v>#VALUE!</v>
      </c>
      <c r="AC64" s="50">
        <v>0</v>
      </c>
      <c r="AD64" s="51">
        <v>1</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1</v>
      </c>
      <c r="AS64" s="39">
        <f t="shared" ca="1" si="215"/>
        <v>3</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4</v>
      </c>
      <c r="BF64" s="16">
        <f t="shared" ca="1" si="189"/>
        <v>3</v>
      </c>
      <c r="BG64" s="16">
        <f t="shared" ca="1" si="169"/>
        <v>1</v>
      </c>
      <c r="BH64" s="16">
        <f t="shared" ca="1" si="170"/>
        <v>1</v>
      </c>
      <c r="BI64" s="16">
        <f t="shared" ca="1" si="171"/>
        <v>1</v>
      </c>
      <c r="BJ64" s="16">
        <f t="shared" ca="1" si="172"/>
        <v>2</v>
      </c>
      <c r="BK64" s="16">
        <f t="shared" ca="1" si="173"/>
        <v>3</v>
      </c>
      <c r="BL64" s="16">
        <f t="shared" ca="1" si="190"/>
        <v>-1</v>
      </c>
      <c r="BM64" s="16">
        <f t="shared" ca="1" si="191"/>
        <v>3</v>
      </c>
      <c r="BN64" s="16">
        <f t="shared" ca="1" si="192"/>
        <v>3</v>
      </c>
      <c r="BO64" s="16" t="str">
        <f t="shared" si="174"/>
        <v>4G</v>
      </c>
      <c r="BP64" s="16"/>
      <c r="BQ64" s="16"/>
      <c r="BR64" s="16">
        <f t="shared" ca="1" si="175"/>
        <v>4</v>
      </c>
      <c r="BS64" s="16">
        <f t="shared" ca="1" si="193"/>
        <v>1</v>
      </c>
      <c r="BT64" s="16" t="str">
        <f t="shared" ca="1" si="194"/>
        <v>Pos. 1 (3)</v>
      </c>
      <c r="BU64" s="16">
        <f t="shared" ca="1" si="176"/>
        <v>-1</v>
      </c>
      <c r="BV64" s="16">
        <f t="shared" ca="1" si="177"/>
        <v>3</v>
      </c>
      <c r="BW64" s="16" t="str">
        <f t="shared" ca="1" si="178"/>
        <v>-</v>
      </c>
      <c r="BX64" s="16" t="str">
        <f t="shared" ca="1" si="179"/>
        <v>-</v>
      </c>
      <c r="BY64" s="16">
        <f t="shared" ca="1" si="180"/>
        <v>3</v>
      </c>
      <c r="BZ64" s="16" t="str">
        <f t="shared" ca="1" si="181"/>
        <v>-</v>
      </c>
      <c r="CA64" s="16" t="str">
        <f t="shared" ca="1" si="182"/>
        <v>-</v>
      </c>
      <c r="CB64" s="16">
        <f t="shared" ca="1" si="195"/>
        <v>3</v>
      </c>
      <c r="CC64" s="16"/>
      <c r="CD64" s="16">
        <f t="shared" ca="1" si="183"/>
        <v>3</v>
      </c>
      <c r="CE64" s="16" t="str">
        <f t="shared" ca="1" si="196"/>
        <v>-</v>
      </c>
      <c r="CF64" s="16">
        <f t="shared" ca="1" si="197"/>
        <v>3</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Algeria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2">
        <f t="array" aca="1" ref="AB65" ca="1">Ver_flag_local</f>
        <v>#VALUE!</v>
      </c>
      <c r="AC65" s="53">
        <v>1</v>
      </c>
      <c r="AD65" s="54">
        <v>3</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6</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1</v>
      </c>
      <c r="BK65" s="16">
        <f t="shared" ca="1" si="173"/>
        <v>3</v>
      </c>
      <c r="BL65" s="16">
        <f t="shared" ca="1" si="190"/>
        <v>-2</v>
      </c>
      <c r="BM65" s="16">
        <f t="shared" ca="1" si="191"/>
        <v>10</v>
      </c>
      <c r="BN65" s="16">
        <f t="shared" ca="1" si="192"/>
        <v>10</v>
      </c>
      <c r="BO65" s="16" t="str">
        <f t="shared" si="174"/>
        <v>4H</v>
      </c>
      <c r="BP65" s="16"/>
      <c r="BQ65" s="16"/>
      <c r="BR65" s="16">
        <f t="shared" ca="1" si="175"/>
        <v>3</v>
      </c>
      <c r="BS65" s="16">
        <f t="shared" ca="1" si="193"/>
        <v>4</v>
      </c>
      <c r="BT65" s="16" t="str">
        <f t="shared" ca="1" si="194"/>
        <v>Pos. 4 (8)</v>
      </c>
      <c r="BU65" s="16">
        <f t="shared" ca="1" si="176"/>
        <v>-2</v>
      </c>
      <c r="BV65" s="16">
        <f t="shared" ca="1" si="177"/>
        <v>7</v>
      </c>
      <c r="BW65" s="16" t="str">
        <f t="shared" ca="1" si="178"/>
        <v>Pos. 7 (5)</v>
      </c>
      <c r="BX65" s="16">
        <f t="shared" ca="1" si="179"/>
        <v>1</v>
      </c>
      <c r="BY65" s="16">
        <f t="shared" ca="1" si="180"/>
        <v>10</v>
      </c>
      <c r="BZ65" s="16" t="str">
        <f t="shared" ca="1" si="181"/>
        <v>Pos. 10 (2)</v>
      </c>
      <c r="CA65" s="16">
        <f t="shared" ca="1" si="182"/>
        <v>3</v>
      </c>
      <c r="CB65" s="16">
        <f t="shared" ca="1" si="195"/>
        <v>10</v>
      </c>
      <c r="CC65" s="16"/>
      <c r="CD65" s="16">
        <f t="shared" ca="1" si="183"/>
        <v>10</v>
      </c>
      <c r="CE65" s="16">
        <f t="shared" ca="1" si="196"/>
        <v>9</v>
      </c>
      <c r="CF65" s="16">
        <f t="shared" ca="1" si="197"/>
        <v>10</v>
      </c>
      <c r="DJ65" s="16">
        <f t="shared" ca="1" si="184"/>
        <v>8</v>
      </c>
      <c r="DK65" s="16"/>
      <c r="DL65" s="16">
        <f t="shared" ca="1" si="185"/>
        <v>2</v>
      </c>
      <c r="DM65" s="16" t="str">
        <f t="shared" ca="1" si="186"/>
        <v>8.2</v>
      </c>
      <c r="DN65" s="16" t="e" cm="1" vm="33">
        <f t="array" aca="1" ref="DN65" ca="1">OFFSET(Horarios!$P$3,DJ65-1,0,DL65,1)</f>
        <v>#VALUE!</v>
      </c>
      <c r="DO65" s="16"/>
      <c r="DP65" s="16">
        <v>8</v>
      </c>
      <c r="DQ65" s="16" t="str">
        <f t="shared" ca="1" si="198"/>
        <v>Bosnia and Herzegovina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2</v>
      </c>
      <c r="BK66" s="16">
        <f t="shared" ca="1" si="173"/>
        <v>3</v>
      </c>
      <c r="BL66" s="16">
        <f t="shared" ca="1" si="190"/>
        <v>-1</v>
      </c>
      <c r="BM66" s="16">
        <f t="shared" ca="1" si="191"/>
        <v>6</v>
      </c>
      <c r="BN66" s="16">
        <f t="shared" ca="1" si="192"/>
        <v>5</v>
      </c>
      <c r="BO66" s="16" t="str">
        <f t="shared" si="174"/>
        <v>4I</v>
      </c>
      <c r="BP66" s="16"/>
      <c r="BQ66" s="16"/>
      <c r="BR66" s="16">
        <f t="shared" ca="1" si="175"/>
        <v>3</v>
      </c>
      <c r="BS66" s="16">
        <f t="shared" ca="1" si="193"/>
        <v>4</v>
      </c>
      <c r="BT66" s="16" t="str">
        <f t="shared" ca="1" si="194"/>
        <v>Pos. 4 (8)</v>
      </c>
      <c r="BU66" s="16">
        <f t="shared" ca="1" si="176"/>
        <v>-1</v>
      </c>
      <c r="BV66" s="16">
        <f t="shared" ca="1" si="177"/>
        <v>4</v>
      </c>
      <c r="BW66" s="16" t="str">
        <f t="shared" ca="1" si="178"/>
        <v>Pos. 4 (3)</v>
      </c>
      <c r="BX66" s="16">
        <f t="shared" ca="1" si="179"/>
        <v>2</v>
      </c>
      <c r="BY66" s="16">
        <f t="shared" ca="1" si="180"/>
        <v>5</v>
      </c>
      <c r="BZ66" s="16" t="str">
        <f t="shared" ca="1" si="181"/>
        <v>Pos. 5 (2)</v>
      </c>
      <c r="CA66" s="16">
        <f t="shared" ca="1" si="182"/>
        <v>1</v>
      </c>
      <c r="CB66" s="16">
        <f t="shared" ca="1" si="195"/>
        <v>6</v>
      </c>
      <c r="CC66" s="16"/>
      <c r="CD66" s="16">
        <f t="shared" ca="1" si="183"/>
        <v>5.0060000000000002</v>
      </c>
      <c r="CE66" s="16">
        <f t="shared" ca="1" si="196"/>
        <v>4</v>
      </c>
      <c r="CF66" s="16">
        <f t="shared" ca="1" si="197"/>
        <v>5</v>
      </c>
      <c r="DJ66" s="16">
        <f t="shared" ca="1" si="184"/>
        <v>8</v>
      </c>
      <c r="DK66" s="16"/>
      <c r="DL66" s="16">
        <f t="shared" ca="1" si="185"/>
        <v>2</v>
      </c>
      <c r="DM66" s="16" t="str">
        <f t="shared" ca="1" si="186"/>
        <v>8.2</v>
      </c>
      <c r="DN66" s="16" t="e" cm="1" vm="33">
        <f t="array" aca="1" ref="DN66" ca="1">OFFSET(Horarios!$P$3,DJ66-1,0,DL66,1)</f>
        <v>#VALUE!</v>
      </c>
      <c r="DO66" s="16"/>
      <c r="DP66" s="16">
        <v>9</v>
      </c>
      <c r="DQ66" s="16" t="str">
        <f t="shared" ca="1" si="198"/>
        <v>DR Congo</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5</v>
      </c>
      <c r="BL67" s="16">
        <f t="shared" ca="1" si="190"/>
        <v>-2</v>
      </c>
      <c r="BM67" s="16">
        <f t="shared" ca="1" si="191"/>
        <v>7</v>
      </c>
      <c r="BN67" s="16">
        <f t="shared" ca="1" si="192"/>
        <v>7</v>
      </c>
      <c r="BO67" s="16" t="str">
        <f t="shared" si="174"/>
        <v>4J</v>
      </c>
      <c r="BP67" s="16"/>
      <c r="BQ67" s="16"/>
      <c r="BR67" s="16">
        <f t="shared" ca="1" si="175"/>
        <v>3</v>
      </c>
      <c r="BS67" s="16">
        <f t="shared" ca="1" si="193"/>
        <v>4</v>
      </c>
      <c r="BT67" s="16" t="str">
        <f t="shared" ca="1" si="194"/>
        <v>Pos. 4 (8)</v>
      </c>
      <c r="BU67" s="16">
        <f t="shared" ca="1" si="176"/>
        <v>-2</v>
      </c>
      <c r="BV67" s="16">
        <f t="shared" ca="1" si="177"/>
        <v>7</v>
      </c>
      <c r="BW67" s="16" t="str">
        <f t="shared" ca="1" si="178"/>
        <v>Pos. 7 (5)</v>
      </c>
      <c r="BX67" s="16">
        <f t="shared" ca="1" si="179"/>
        <v>3</v>
      </c>
      <c r="BY67" s="16">
        <f t="shared" ca="1" si="180"/>
        <v>7</v>
      </c>
      <c r="BZ67" s="16" t="str">
        <f t="shared" ca="1" si="181"/>
        <v>-</v>
      </c>
      <c r="CA67" s="16" t="str">
        <f t="shared" ca="1" si="182"/>
        <v>-</v>
      </c>
      <c r="CB67" s="16">
        <f t="shared" ca="1" si="195"/>
        <v>7</v>
      </c>
      <c r="CC67" s="16"/>
      <c r="CD67" s="16">
        <f t="shared" ca="1" si="183"/>
        <v>7</v>
      </c>
      <c r="CE67" s="16" t="str">
        <f t="shared" ca="1" si="196"/>
        <v>-</v>
      </c>
      <c r="CF67" s="16">
        <f t="shared" ca="1" si="197"/>
        <v>7</v>
      </c>
      <c r="DJ67" s="16">
        <f t="shared" ca="1" si="184"/>
        <v>10</v>
      </c>
      <c r="DK67" s="16"/>
      <c r="DL67" s="16">
        <f t="shared" ca="1" si="185"/>
        <v>2</v>
      </c>
      <c r="DM67" s="16" t="str">
        <f t="shared" ca="1" si="186"/>
        <v>10.2</v>
      </c>
      <c r="DN67" s="16" t="e" cm="1" vm="33">
        <f t="array" aca="1" ref="DN67" ca="1">OFFSET(Horarios!$P$3,DJ67-1,0,DL67,1)</f>
        <v>#VALUE!</v>
      </c>
      <c r="DO67" s="16"/>
      <c r="DP67" s="16">
        <v>10</v>
      </c>
      <c r="DQ67" s="16" t="str">
        <f t="shared" ca="1" si="198"/>
        <v>Saudi Arabia</v>
      </c>
    </row>
    <row r="68" spans="1:121" ht="15.95" customHeight="1" thickBot="1">
      <c r="A68" s="16" t="s">
        <v>32</v>
      </c>
      <c r="B68" s="16" t="s">
        <v>448</v>
      </c>
      <c r="C68" s="16">
        <f>COUNTIF(Equipos!$C$2:$C$49,WORLDCUP!B68)</f>
        <v>4</v>
      </c>
      <c r="D68" s="16" t="str">
        <f>IF(OR(AC68="",AD68=""),"Pendiente",IF(AC68&gt;AD68,"Local",IF(AC68&lt;AD68,"Visitante","Empate")))</f>
        <v>Local</v>
      </c>
      <c r="E68" s="16" t="str">
        <f t="shared" ref="E68:E73" ca="1" si="217">IF(D68="Pendiente","-",INDEX($BT$6:$BT$53,MATCH($AA68,$BD$6:$BD$53,0)))</f>
        <v>-</v>
      </c>
      <c r="F68" s="16" t="str">
        <f t="shared" ref="F68:F73" ca="1" si="218">IF(D68="Pendiente","-",INDEX($BT$6:$BT$53,MATCH($AF68,$BD$6:$BD$53,0)))</f>
        <v>-</v>
      </c>
      <c r="G68" s="16"/>
      <c r="H68" s="16" t="str">
        <f t="shared" ref="H68:H73" ca="1" si="219">IF(D68="Pendiente","-",INDEX($BZ$6:$BZ$53,MATCH($AA68,$BD$6:$BD$53,0)))</f>
        <v>-</v>
      </c>
      <c r="I68" s="16" t="str">
        <f t="shared" ref="I68:I73" ca="1" si="220">IF(D68="Pendiente","-",INDEX($BZ$6:$BZ$53,MATCH($AF68,$BD$6:$BD$53,0)))</f>
        <v>-</v>
      </c>
      <c r="J68" s="16"/>
      <c r="K68" s="16" t="str">
        <f t="shared" ref="K68:K73" ca="1" si="221">IF(D68="Pendiente","-",INDEX($CE$6:$CE$53,MATCH($AA68,$BD$6:$BD$53,0)))</f>
        <v>-</v>
      </c>
      <c r="L68" s="16" t="str">
        <f t="shared" ref="L68:L73" ca="1" si="222">IF(D68="Pendiente","-",INDEX($CE$6:$CE$53,MATCH($AF68,$BD$6:$BD$53,0)))</f>
        <v>-</v>
      </c>
      <c r="M68" s="16"/>
      <c r="N68" s="16" t="str">
        <f t="shared" ref="N68:N73" ca="1" si="223">IF(D68="Pendiente","-",INDEX($CH$6:$CH$53,MATCH($AA68,$BD$6:$BD$53,0)))</f>
        <v>-</v>
      </c>
      <c r="O68" s="16" t="str">
        <f t="shared" ref="O68:O73" ca="1" si="224">IF(D68="Pendiente","-",INDEX($CH$6:$CH$53,MATCH($AF68,$BD$6:$BD$53,0)))</f>
        <v>-</v>
      </c>
      <c r="P68" s="16"/>
      <c r="Q68" s="16" t="str">
        <f t="shared" ref="Q68:Q73" ca="1" si="225">IF(D68="Pendiente","-",INDEX($CN$6:$CN$53,MATCH($AA68,$BD$6:$BD$53,0)))</f>
        <v>-</v>
      </c>
      <c r="R68" s="16" t="str">
        <f t="shared" ref="R68:R73" ca="1" si="226">IF(D68="Pendiente","-",INDEX($CN$6:$CN$53,MATCH($AF68,$BD$6:$BD$53,0)))</f>
        <v>-</v>
      </c>
      <c r="S68" s="16"/>
      <c r="T68" s="16" t="str">
        <f t="shared" ref="T68:T73" ca="1" si="227">IF(D68="Pendiente","-",INDEX($CS$6:$CS$53,MATCH($AA68,$BD$6:$BD$53,0)))</f>
        <v>-</v>
      </c>
      <c r="U68" s="16" t="str">
        <f t="shared" ref="U68:U73" ca="1" si="228">IF(D68="Pendiente","-",INDEX($CS$6:$CS$53,MATCH($AF68,$BD$6:$BD$53,0)))</f>
        <v>-</v>
      </c>
      <c r="V68" s="17"/>
      <c r="W68" s="646"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2</v>
      </c>
      <c r="BK68" s="16">
        <f t="shared" ca="1" si="173"/>
        <v>4</v>
      </c>
      <c r="BL68" s="16">
        <f t="shared" ca="1" si="190"/>
        <v>-2</v>
      </c>
      <c r="BM68" s="16">
        <f t="shared" ca="1" si="191"/>
        <v>9</v>
      </c>
      <c r="BN68" s="16">
        <f t="shared" ca="1" si="192"/>
        <v>8</v>
      </c>
      <c r="BO68" s="16" t="str">
        <f t="shared" si="174"/>
        <v>4K</v>
      </c>
      <c r="BP68" s="16"/>
      <c r="BQ68" s="16"/>
      <c r="BR68" s="16">
        <f t="shared" ca="1" si="175"/>
        <v>3</v>
      </c>
      <c r="BS68" s="16">
        <f t="shared" ca="1" si="193"/>
        <v>4</v>
      </c>
      <c r="BT68" s="16" t="str">
        <f t="shared" ca="1" si="194"/>
        <v>Pos. 4 (8)</v>
      </c>
      <c r="BU68" s="16">
        <f t="shared" ca="1" si="176"/>
        <v>-2</v>
      </c>
      <c r="BV68" s="16">
        <f t="shared" ca="1" si="177"/>
        <v>7</v>
      </c>
      <c r="BW68" s="16" t="str">
        <f t="shared" ca="1" si="178"/>
        <v>Pos. 7 (5)</v>
      </c>
      <c r="BX68" s="16">
        <f t="shared" ca="1" si="179"/>
        <v>2</v>
      </c>
      <c r="BY68" s="16">
        <f t="shared" ca="1" si="180"/>
        <v>8</v>
      </c>
      <c r="BZ68" s="16" t="str">
        <f t="shared" ca="1" si="181"/>
        <v>Pos. 8 (2)</v>
      </c>
      <c r="CA68" s="16">
        <f t="shared" ca="1" si="182"/>
        <v>9</v>
      </c>
      <c r="CB68" s="16">
        <f t="shared" ca="1" si="195"/>
        <v>9</v>
      </c>
      <c r="CC68" s="16"/>
      <c r="CD68" s="16">
        <f t="shared" ca="1" si="183"/>
        <v>8.0090000000000003</v>
      </c>
      <c r="CE68" s="16">
        <f t="shared" ca="1" si="196"/>
        <v>7</v>
      </c>
      <c r="CF68" s="16">
        <f t="shared" ca="1" si="197"/>
        <v>8</v>
      </c>
      <c r="DJ68" s="16">
        <f t="shared" ca="1" si="184"/>
        <v>10</v>
      </c>
      <c r="DK68" s="16"/>
      <c r="DL68" s="16">
        <f t="shared" ca="1" si="185"/>
        <v>2</v>
      </c>
      <c r="DM68" s="16" t="str">
        <f t="shared" ca="1" si="186"/>
        <v>10.2</v>
      </c>
      <c r="DN68" s="16" t="e" cm="1" vm="33">
        <f t="array" aca="1" ref="DN68" ca="1">OFFSET(Horarios!$P$3,DJ68-1,0,DL68,1)</f>
        <v>#VALUE!</v>
      </c>
      <c r="DO68" s="16"/>
      <c r="DP68" s="16">
        <v>11</v>
      </c>
      <c r="DQ68" s="16" t="str">
        <f t="shared" ca="1" si="198"/>
        <v>South Korea</v>
      </c>
    </row>
    <row r="69" spans="1:121" ht="15.95" customHeight="1">
      <c r="A69" s="16" t="str">
        <f ca="1">+Equipos!B34</f>
        <v>France</v>
      </c>
      <c r="B69" s="16"/>
      <c r="C69" s="16"/>
      <c r="D69" s="16" t="str">
        <f t="shared" ref="D69:D73" si="229">IF(OR(AC69="",AD69=""),"Pendiente",IF(AC69&gt;AD69,"Local",IF(AC69&lt;AD69,"Visitante","Empate")))</f>
        <v>Visitante</v>
      </c>
      <c r="E69" s="16" t="str">
        <f t="shared" ca="1" si="217"/>
        <v>-</v>
      </c>
      <c r="F69" s="16" t="str">
        <f t="shared" ca="1" si="218"/>
        <v>-</v>
      </c>
      <c r="G69" s="16"/>
      <c r="H69" s="16" t="str">
        <f t="shared" ca="1" si="219"/>
        <v>-</v>
      </c>
      <c r="I69" s="16" t="str">
        <f t="shared" ca="1" si="220"/>
        <v>-</v>
      </c>
      <c r="J69" s="16"/>
      <c r="K69" s="16" t="str">
        <f t="shared" ca="1" si="221"/>
        <v>-</v>
      </c>
      <c r="L69" s="16" t="str">
        <f t="shared" ca="1" si="222"/>
        <v>-</v>
      </c>
      <c r="M69" s="16"/>
      <c r="N69" s="16" t="str">
        <f t="shared" ca="1" si="223"/>
        <v>-</v>
      </c>
      <c r="O69" s="16" t="str">
        <f t="shared" ca="1" si="224"/>
        <v>-</v>
      </c>
      <c r="P69" s="16"/>
      <c r="Q69" s="16" t="str">
        <f t="shared" ca="1" si="225"/>
        <v>-</v>
      </c>
      <c r="R69" s="16" t="str">
        <f t="shared" ca="1" si="226"/>
        <v>-</v>
      </c>
      <c r="S69" s="16"/>
      <c r="T69" s="16" t="str">
        <f t="shared" ca="1" si="227"/>
        <v>-</v>
      </c>
      <c r="U69" s="16" t="str">
        <f t="shared" ca="1" si="228"/>
        <v>-</v>
      </c>
      <c r="V69" s="17"/>
      <c r="W69" s="646"/>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ref="AG69:AG73" si="230">IF(NOT(OR(ISBLANK(AC69),ISBLANK(AD69))),1,0)</f>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3</v>
      </c>
      <c r="BL69" s="16">
        <f t="shared" ca="1" si="190"/>
        <v>-1</v>
      </c>
      <c r="BM69" s="16">
        <f t="shared" ca="1" si="191"/>
        <v>5</v>
      </c>
      <c r="BN69" s="16">
        <f t="shared" ca="1" si="192"/>
        <v>6</v>
      </c>
      <c r="BO69" s="16" t="str">
        <f t="shared" si="174"/>
        <v>4L</v>
      </c>
      <c r="BP69" s="16"/>
      <c r="BQ69" s="16"/>
      <c r="BR69" s="16">
        <f t="shared" ca="1" si="175"/>
        <v>3</v>
      </c>
      <c r="BS69" s="16">
        <f t="shared" ca="1" si="193"/>
        <v>4</v>
      </c>
      <c r="BT69" s="16" t="str">
        <f t="shared" ca="1" si="194"/>
        <v>Pos. 4 (8)</v>
      </c>
      <c r="BU69" s="16">
        <f t="shared" ca="1" si="176"/>
        <v>-1</v>
      </c>
      <c r="BV69" s="16">
        <f t="shared" ca="1" si="177"/>
        <v>4</v>
      </c>
      <c r="BW69" s="16" t="str">
        <f t="shared" ca="1" si="178"/>
        <v>Pos. 4 (3)</v>
      </c>
      <c r="BX69" s="16">
        <f t="shared" ca="1" si="179"/>
        <v>2</v>
      </c>
      <c r="BY69" s="16">
        <f t="shared" ca="1" si="180"/>
        <v>5</v>
      </c>
      <c r="BZ69" s="16" t="str">
        <f t="shared" ca="1" si="181"/>
        <v>Pos. 5 (2)</v>
      </c>
      <c r="CA69" s="16">
        <f t="shared" ca="1" si="182"/>
        <v>7</v>
      </c>
      <c r="CB69" s="16">
        <f ca="1">BY69+COUNTIFS(BZ$58:BZ$69,BZ69,CA$58:CA$69,"&gt;"&amp;CA69)</f>
        <v>5</v>
      </c>
      <c r="CC69" s="16"/>
      <c r="CD69" s="16">
        <f t="shared" ca="1" si="183"/>
        <v>6.0049999999999999</v>
      </c>
      <c r="CE69" s="16">
        <f t="shared" ca="1" si="196"/>
        <v>5</v>
      </c>
      <c r="CF69" s="16">
        <f t="shared" ca="1" si="197"/>
        <v>6</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Paraguay</v>
      </c>
    </row>
    <row r="70" spans="1:121" ht="15.95" customHeight="1">
      <c r="A70" s="16" t="str">
        <f ca="1">+Equipos!B35</f>
        <v>Senegal</v>
      </c>
      <c r="B70" s="16"/>
      <c r="C70" s="16"/>
      <c r="D70" s="16" t="str">
        <f t="shared" si="229"/>
        <v>Local</v>
      </c>
      <c r="E70" s="16" t="str">
        <f t="shared" ca="1" si="217"/>
        <v>-</v>
      </c>
      <c r="F70" s="16" t="str">
        <f t="shared" ca="1" si="218"/>
        <v>-</v>
      </c>
      <c r="G70" s="16"/>
      <c r="H70" s="16" t="str">
        <f t="shared" ca="1" si="219"/>
        <v>-</v>
      </c>
      <c r="I70" s="16" t="str">
        <f t="shared" ca="1" si="220"/>
        <v>-</v>
      </c>
      <c r="J70" s="16"/>
      <c r="K70" s="16" t="str">
        <f t="shared" ca="1" si="221"/>
        <v>-</v>
      </c>
      <c r="L70" s="16" t="str">
        <f t="shared" ca="1" si="222"/>
        <v>-</v>
      </c>
      <c r="M70" s="16"/>
      <c r="N70" s="16" t="str">
        <f t="shared" ca="1" si="223"/>
        <v>-</v>
      </c>
      <c r="O70" s="16" t="str">
        <f t="shared" ca="1" si="224"/>
        <v>-</v>
      </c>
      <c r="P70" s="16"/>
      <c r="Q70" s="16" t="str">
        <f t="shared" ca="1" si="225"/>
        <v>-</v>
      </c>
      <c r="R70" s="16" t="str">
        <f t="shared" ca="1" si="226"/>
        <v>-</v>
      </c>
      <c r="S70" s="16"/>
      <c r="T70" s="16" t="str">
        <f t="shared" ca="1" si="227"/>
        <v>-</v>
      </c>
      <c r="U70" s="16" t="str">
        <f t="shared" ca="1" si="228"/>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3</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1</v>
      </c>
      <c r="AT70" s="41">
        <f t="shared" ca="1" si="233"/>
        <v>6</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29"/>
        <v>Local</v>
      </c>
      <c r="E71" s="16" t="str">
        <f t="shared" ca="1" si="217"/>
        <v>-</v>
      </c>
      <c r="F71" s="16" t="str">
        <f t="shared" ca="1" si="218"/>
        <v>-</v>
      </c>
      <c r="G71" s="16"/>
      <c r="H71" s="16" t="str">
        <f t="shared" ca="1" si="219"/>
        <v>-</v>
      </c>
      <c r="I71" s="16" t="str">
        <f t="shared" ca="1" si="220"/>
        <v>-</v>
      </c>
      <c r="J71" s="16"/>
      <c r="K71" s="16" t="str">
        <f t="shared" ca="1" si="221"/>
        <v>-</v>
      </c>
      <c r="L71" s="16" t="str">
        <f t="shared" ca="1" si="222"/>
        <v>-</v>
      </c>
      <c r="M71" s="16"/>
      <c r="N71" s="16" t="str">
        <f t="shared" ca="1" si="223"/>
        <v>-</v>
      </c>
      <c r="O71" s="16" t="str">
        <f t="shared" ca="1" si="224"/>
        <v>-</v>
      </c>
      <c r="P71" s="16"/>
      <c r="Q71" s="16" t="str">
        <f t="shared" ca="1" si="225"/>
        <v>-</v>
      </c>
      <c r="R71" s="16" t="str">
        <f t="shared" ca="1" si="226"/>
        <v>-</v>
      </c>
      <c r="S71" s="16"/>
      <c r="T71" s="16" t="str">
        <f t="shared" ca="1" si="227"/>
        <v>-</v>
      </c>
      <c r="U71" s="16" t="str">
        <f t="shared" ca="1" si="228"/>
        <v>-</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1</v>
      </c>
      <c r="AD71" s="51">
        <v>0</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4</v>
      </c>
      <c r="AS71" s="39">
        <f t="shared" ca="1" si="233"/>
        <v>2</v>
      </c>
      <c r="AT71" s="43">
        <f t="shared" ca="1" si="233"/>
        <v>2</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29"/>
        <v>Visitante</v>
      </c>
      <c r="E72" s="16" t="str">
        <f t="shared" ca="1" si="217"/>
        <v>-</v>
      </c>
      <c r="F72" s="16" t="str">
        <f t="shared" ca="1" si="218"/>
        <v>-</v>
      </c>
      <c r="G72" s="16"/>
      <c r="H72" s="16" t="str">
        <f t="shared" ca="1" si="219"/>
        <v>-</v>
      </c>
      <c r="I72" s="16" t="str">
        <f t="shared" ca="1" si="220"/>
        <v>-</v>
      </c>
      <c r="J72" s="16"/>
      <c r="K72" s="16" t="str">
        <f t="shared" ca="1" si="221"/>
        <v>-</v>
      </c>
      <c r="L72" s="16" t="str">
        <f t="shared" ca="1" si="222"/>
        <v>-</v>
      </c>
      <c r="M72" s="16"/>
      <c r="N72" s="16" t="str">
        <f t="shared" ca="1" si="223"/>
        <v>-</v>
      </c>
      <c r="O72" s="16" t="str">
        <f t="shared" ca="1" si="224"/>
        <v>-</v>
      </c>
      <c r="P72" s="16"/>
      <c r="Q72" s="16" t="str">
        <f t="shared" ca="1" si="225"/>
        <v>-</v>
      </c>
      <c r="R72" s="16" t="str">
        <f t="shared" ca="1" si="226"/>
        <v>-</v>
      </c>
      <c r="S72" s="16"/>
      <c r="T72" s="16" t="str">
        <f t="shared" ca="1" si="227"/>
        <v>-</v>
      </c>
      <c r="U72" s="16" t="str">
        <f t="shared" ca="1" si="228"/>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2</v>
      </c>
      <c r="AS72" s="39">
        <f t="shared" ca="1" si="233"/>
        <v>3</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29"/>
        <v>Local</v>
      </c>
      <c r="E73" s="16" t="str">
        <f t="shared" ca="1" si="217"/>
        <v>-</v>
      </c>
      <c r="F73" s="16" t="str">
        <f t="shared" ca="1" si="218"/>
        <v>-</v>
      </c>
      <c r="G73" s="16"/>
      <c r="H73" s="16" t="str">
        <f t="shared" ca="1" si="219"/>
        <v>-</v>
      </c>
      <c r="I73" s="16" t="str">
        <f t="shared" ca="1" si="220"/>
        <v>-</v>
      </c>
      <c r="J73" s="16"/>
      <c r="K73" s="16" t="str">
        <f t="shared" ca="1" si="221"/>
        <v>-</v>
      </c>
      <c r="L73" s="16" t="str">
        <f t="shared" ca="1" si="222"/>
        <v>-</v>
      </c>
      <c r="M73" s="16"/>
      <c r="N73" s="16" t="str">
        <f t="shared" ca="1" si="223"/>
        <v>-</v>
      </c>
      <c r="O73" s="16" t="str">
        <f t="shared" ca="1" si="224"/>
        <v>-</v>
      </c>
      <c r="P73" s="16"/>
      <c r="Q73" s="16" t="str">
        <f t="shared" ca="1" si="225"/>
        <v>-</v>
      </c>
      <c r="R73" s="16" t="str">
        <f t="shared" ca="1" si="226"/>
        <v>-</v>
      </c>
      <c r="S73" s="16"/>
      <c r="T73" s="16" t="str">
        <f t="shared" ca="1" si="227"/>
        <v>-</v>
      </c>
      <c r="U73" s="16" t="str">
        <f t="shared" ca="1" si="228"/>
        <v>-</v>
      </c>
      <c r="V73" s="17"/>
      <c r="W73" s="647"/>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42"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2</v>
      </c>
      <c r="AD77" s="51">
        <v>1</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1</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4</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1</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5</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2</v>
      </c>
      <c r="AS81" s="47">
        <f t="shared" ca="1" si="251"/>
        <v>7</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1</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2</v>
      </c>
      <c r="AS88" s="39">
        <f t="shared" ca="1" si="269"/>
        <v>4</v>
      </c>
      <c r="AT88" s="43">
        <f t="shared" ca="1" si="269"/>
        <v>-2</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3">
        <f t="array" aca="1" ref="AB89" ca="1">Ver_flag_local</f>
        <v>#VALUE!</v>
      </c>
      <c r="AC89" s="53">
        <v>1</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6</v>
      </c>
      <c r="AT89" s="48">
        <f t="shared" ca="1" si="269"/>
        <v>-6</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6</v>
      </c>
      <c r="AS94" s="36">
        <f t="shared" ca="1" si="287"/>
        <v>1</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4</v>
      </c>
      <c r="AS95" s="39">
        <f t="shared" ca="1" si="287"/>
        <v>3</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2</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1</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6</v>
      </c>
      <c r="AT97" s="48">
        <f t="shared" ca="1" si="287"/>
        <v>-5</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6</v>
      </c>
      <c r="AV101" s="188"/>
      <c r="AW101" s="214"/>
      <c r="AX101" s="214"/>
      <c r="AY101" s="335" t="str">
        <f ca="1">+IF(OR($H$113&gt;=48,$AJ$99=144),Idiomas!D68,"")</f>
        <v xml:space="preserve">Best 3-placed groups: </v>
      </c>
      <c r="AZ101" s="336" t="str">
        <f ca="1">+IF(OR($H$113&gt;=48,$AJ$99=144),BI112,"")</f>
        <v>CEFGIJKL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Sweden</v>
      </c>
      <c r="AG102" s="327">
        <f t="shared" ca="1" si="294"/>
        <v>1</v>
      </c>
      <c r="AH102" s="195">
        <v>76</v>
      </c>
      <c r="AI102" s="182">
        <v>1</v>
      </c>
      <c r="AJ102" s="80">
        <v>1</v>
      </c>
      <c r="AK102" s="605" t="e" cm="1" vm="22">
        <f t="array" aca="1" ref="AK102" ca="1">Ver_flag_visit</f>
        <v>#VALUE!</v>
      </c>
      <c r="AL102" s="81" t="str">
        <f t="shared" ref="AL102:AL113" ca="1" si="297">+IF($H$113&gt;=48,INDEX($BD$58:$BD$69,MATCH(AI102,$BN$58:$BN$69,0)),BB58)</f>
        <v>Japan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4</v>
      </c>
      <c r="AT102" s="84">
        <f t="shared" ca="1" si="298"/>
        <v>0</v>
      </c>
      <c r="AU102" s="330">
        <f t="shared" ref="AU102:AU113" ca="1" si="299">IF($H$113=144,INDEX($DL$58:$DL$69,MATCH(AI102,$DP$58:$DP$69,0)),"")</f>
        <v>1</v>
      </c>
      <c r="AV102" s="182" t="str">
        <f t="shared" ref="AV102:AV113" ca="1" si="300">INDEX($BD$58:$BD$69,MATCH(AI102,$BM$58:$BM$69,0))</f>
        <v>Japan</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19">
        <f t="array" aca="1" ref="AK103" ca="1">Ver_flag_visit</f>
        <v>#VALUE!</v>
      </c>
      <c r="AL103" s="85" t="str">
        <f t="shared" ca="1" si="297"/>
        <v>Ivory Coast</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1</v>
      </c>
      <c r="AV103" s="182" t="str">
        <f t="shared" ca="1" si="300"/>
        <v>Ivory Coast</v>
      </c>
      <c r="AW103" s="215"/>
      <c r="AX103" s="170"/>
      <c r="AY103" s="276"/>
      <c r="AZ103" s="279" t="str">
        <f t="shared" ref="AZ103:AZ110" ca="1" si="303">+IF(OR($H$113&gt;=48,$AJ$99=144),BF117&amp;" - "&amp;BG117,"")</f>
        <v>1A - 3E</v>
      </c>
      <c r="BA103" s="176"/>
      <c r="BF103" t="str">
        <f t="shared" ref="BF103:BF110" ca="1" si="304">IFERROR(INDEX($BC$6:$BC$53,MATCH(AL102,$BD$6:$BD$53,0)),"")</f>
        <v>F</v>
      </c>
      <c r="BG103">
        <f t="shared" ref="BG103:BG110" ca="1" si="305">COUNTIF($BF$103:$BF$110,"&lt;="&amp;BF103)</f>
        <v>3</v>
      </c>
      <c r="BI103">
        <v>1</v>
      </c>
      <c r="BJ103" t="str">
        <f t="shared" ref="BJ103:BJ110" ca="1" si="306">IFERROR(INDEX($BF$103:$BF$110,MATCH(BI103,$BG$103:$BG$110,0)),"Grupo")</f>
        <v>C</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6">
        <f t="array" aca="1" ref="AK104" ca="1">Ver_flag_visit</f>
        <v>#VALUE!</v>
      </c>
      <c r="AL104" s="85" t="str">
        <f t="shared" ca="1" si="297"/>
        <v>Egypt</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2</v>
      </c>
      <c r="AS104" s="86">
        <f t="shared" ca="1" si="307"/>
        <v>3</v>
      </c>
      <c r="AT104" s="87">
        <f t="shared" ca="1" si="307"/>
        <v>-1</v>
      </c>
      <c r="AU104" s="330">
        <f t="shared" ca="1" si="299"/>
        <v>1</v>
      </c>
      <c r="AV104" s="182" t="str">
        <f t="shared" ca="1" si="300"/>
        <v>Egypt</v>
      </c>
      <c r="AW104" s="215"/>
      <c r="AX104" s="170"/>
      <c r="AY104" s="276"/>
      <c r="AZ104" s="279" t="str">
        <f t="shared" ca="1" si="303"/>
        <v>1B - 3G</v>
      </c>
      <c r="BA104" s="176"/>
      <c r="BF104" t="str">
        <f t="shared" ca="1" si="304"/>
        <v>E</v>
      </c>
      <c r="BG104">
        <f t="shared" ca="1" si="305"/>
        <v>2</v>
      </c>
      <c r="BI104">
        <v>2</v>
      </c>
      <c r="BJ104" t="str">
        <f t="shared" ca="1" si="306"/>
        <v>E</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0</v>
      </c>
      <c r="AD105" s="92">
        <v>1</v>
      </c>
      <c r="AE105" s="89"/>
      <c r="AF105" s="91" t="str">
        <f t="shared" ca="1" si="293"/>
        <v>Norway</v>
      </c>
      <c r="AG105" s="327">
        <f t="shared" ca="1" si="294"/>
        <v>1</v>
      </c>
      <c r="AH105" s="195">
        <v>78</v>
      </c>
      <c r="AI105" s="182">
        <v>4</v>
      </c>
      <c r="AJ105" s="42">
        <v>4</v>
      </c>
      <c r="AK105" s="602" t="e" cm="1" vm="12">
        <f t="array" aca="1" ref="AK105" ca="1">Ver_flag_visit</f>
        <v>#VALUE!</v>
      </c>
      <c r="AL105" s="85" t="str">
        <f t="shared" ca="1" si="297"/>
        <v>Scotland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4</v>
      </c>
      <c r="AT105" s="87">
        <f t="shared" ca="1" si="308"/>
        <v>-1</v>
      </c>
      <c r="AU105" s="330">
        <f t="shared" ca="1" si="299"/>
        <v>1</v>
      </c>
      <c r="AV105" s="182" t="str">
        <f t="shared" ca="1" si="300"/>
        <v>Scotland</v>
      </c>
      <c r="AW105" s="215"/>
      <c r="AX105" s="170"/>
      <c r="AY105" s="276"/>
      <c r="AZ105" s="279" t="str">
        <f t="shared" ca="1" si="303"/>
        <v>1D - 3I</v>
      </c>
      <c r="BA105" s="176"/>
      <c r="BF105" t="str">
        <f t="shared" ca="1" si="304"/>
        <v>G</v>
      </c>
      <c r="BG105">
        <f t="shared" ca="1" si="305"/>
        <v>4</v>
      </c>
      <c r="BI105">
        <v>3</v>
      </c>
      <c r="BJ105" t="str">
        <f t="shared" ca="1" si="306"/>
        <v>F</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2" t="e" cm="1" vm="35">
        <f t="array" aca="1" ref="AK106" ca="1">Ver_flag_visit</f>
        <v>#VALUE!</v>
      </c>
      <c r="AL106" s="85" t="str">
        <f t="shared" ca="1" si="297"/>
        <v>Senegal</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3</v>
      </c>
      <c r="AT106" s="87">
        <f t="shared" ca="1" si="309"/>
        <v>-1</v>
      </c>
      <c r="AU106" s="330">
        <f t="shared" ca="1" si="299"/>
        <v>2</v>
      </c>
      <c r="AV106" s="182" t="str">
        <f t="shared" ca="1" si="300"/>
        <v>Ghana</v>
      </c>
      <c r="AW106" s="215">
        <v>6</v>
      </c>
      <c r="AX106" s="170"/>
      <c r="AY106" s="276"/>
      <c r="AZ106" s="279" t="str">
        <f t="shared" ca="1" si="303"/>
        <v>1E - 3C</v>
      </c>
      <c r="BA106" s="176"/>
      <c r="BF106" t="str">
        <f t="shared" ca="1" si="304"/>
        <v>C</v>
      </c>
      <c r="BG106">
        <f t="shared" ca="1" si="305"/>
        <v>1</v>
      </c>
      <c r="BI106">
        <v>4</v>
      </c>
      <c r="BJ106" t="str">
        <f t="shared" ca="1" si="306"/>
        <v>G</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1</v>
      </c>
      <c r="AD107" s="92">
        <v>0</v>
      </c>
      <c r="AE107" s="89"/>
      <c r="AF107" s="91" t="str">
        <f t="shared" ca="1" si="293"/>
        <v>Ivory Coast</v>
      </c>
      <c r="AG107" s="327">
        <f t="shared" ca="1" si="294"/>
        <v>1</v>
      </c>
      <c r="AH107" s="195">
        <v>79</v>
      </c>
      <c r="AI107" s="182">
        <v>6</v>
      </c>
      <c r="AJ107" s="42">
        <v>6</v>
      </c>
      <c r="AK107" s="602" t="e" cm="1" vm="48">
        <f t="array" aca="1" ref="AK107" ca="1">Ver_flag_visit</f>
        <v>#VALUE!</v>
      </c>
      <c r="AL107" s="85" t="str">
        <f t="shared" ca="1" si="297"/>
        <v>Ghana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3</v>
      </c>
      <c r="AT107" s="87">
        <f t="shared" ca="1" si="310"/>
        <v>-1</v>
      </c>
      <c r="AU107" s="330">
        <f t="shared" ca="1" si="299"/>
        <v>2</v>
      </c>
      <c r="AV107" s="182" t="str">
        <f ca="1">INDEX($BD$58:$BD$69,MATCH(AI107,$BM$58:$BM$69,0))</f>
        <v>Senegal</v>
      </c>
      <c r="AW107" s="215">
        <v>5</v>
      </c>
      <c r="AX107" s="170"/>
      <c r="AY107" s="276"/>
      <c r="AZ107" s="279" t="str">
        <f t="shared" ca="1" si="303"/>
        <v>1G - 3J</v>
      </c>
      <c r="BA107" s="176"/>
      <c r="BF107" t="str">
        <f t="shared" ca="1" si="304"/>
        <v>I</v>
      </c>
      <c r="BG107">
        <f t="shared" ca="1" si="305"/>
        <v>5</v>
      </c>
      <c r="BI107">
        <v>5</v>
      </c>
      <c r="BJ107" t="str">
        <f t="shared" ca="1" si="306"/>
        <v>I</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DR Congo</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2</v>
      </c>
      <c r="AD108" s="92">
        <v>0</v>
      </c>
      <c r="AE108" s="89"/>
      <c r="AF108" s="91" t="str">
        <f t="shared" ca="1" si="293"/>
        <v>DR Congo</v>
      </c>
      <c r="AG108" s="327">
        <f t="shared" ca="1" si="294"/>
        <v>1</v>
      </c>
      <c r="AH108" s="195">
        <v>80</v>
      </c>
      <c r="AI108" s="182">
        <v>7</v>
      </c>
      <c r="AJ108" s="42">
        <v>7</v>
      </c>
      <c r="AK108" s="602" t="e" cm="1" vm="39">
        <f t="array" aca="1" ref="AK108" ca="1">Ver_flag_visit</f>
        <v>#VALUE!</v>
      </c>
      <c r="AL108" s="85" t="str">
        <f t="shared" ca="1" si="297"/>
        <v>Algeria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1</v>
      </c>
      <c r="AV108" s="182" t="str">
        <f t="shared" ca="1" si="300"/>
        <v>Algeria</v>
      </c>
      <c r="AW108" s="215"/>
      <c r="AX108" s="170"/>
      <c r="AY108" s="276"/>
      <c r="AZ108" s="279" t="str">
        <f t="shared" ca="1" si="303"/>
        <v>1I - 3F</v>
      </c>
      <c r="BA108" s="176"/>
      <c r="BF108" t="str">
        <f t="shared" ca="1" si="304"/>
        <v>L</v>
      </c>
      <c r="BG108">
        <f t="shared" ca="1" si="305"/>
        <v>8</v>
      </c>
      <c r="BI108">
        <v>6</v>
      </c>
      <c r="BJ108" t="str">
        <f t="shared" ca="1" si="306"/>
        <v>J</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Senegal</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Algeria</v>
      </c>
      <c r="AG109" s="327">
        <f t="shared" ca="1" si="294"/>
        <v>1</v>
      </c>
      <c r="AH109" s="195">
        <v>82</v>
      </c>
      <c r="AI109" s="182">
        <v>8</v>
      </c>
      <c r="AJ109" s="42">
        <v>8</v>
      </c>
      <c r="AK109" s="602" t="e" cm="1" vm="43">
        <f t="array" aca="1" ref="AK109" ca="1">Ver_flag_visit</f>
        <v>#VALUE!</v>
      </c>
      <c r="AL109" s="85" t="str">
        <f t="shared" ca="1" si="297"/>
        <v>DR Congo</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4</v>
      </c>
      <c r="AT109" s="87">
        <f t="shared" ca="1" si="312"/>
        <v>-2</v>
      </c>
      <c r="AU109" s="330">
        <f t="shared" ca="1" si="299"/>
        <v>2</v>
      </c>
      <c r="AV109" s="182" t="str">
        <f t="shared" ca="1" si="300"/>
        <v>Bosnia and Herzegovina</v>
      </c>
      <c r="AW109" s="215">
        <v>9</v>
      </c>
      <c r="AX109" s="170"/>
      <c r="AY109" s="276"/>
      <c r="AZ109" s="279" t="str">
        <f t="shared" ca="1" si="303"/>
        <v>1K - 3L</v>
      </c>
      <c r="BA109" s="176"/>
      <c r="BF109" t="str">
        <f t="shared" ca="1" si="304"/>
        <v>J</v>
      </c>
      <c r="BG109">
        <f t="shared" ca="1" si="305"/>
        <v>6</v>
      </c>
      <c r="BI109">
        <v>7</v>
      </c>
      <c r="BJ109" t="str">
        <f t="shared" ca="1" si="306"/>
        <v>K</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Algeria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Turkey</v>
      </c>
      <c r="AB110" s="89"/>
      <c r="AC110" s="92">
        <v>2</v>
      </c>
      <c r="AD110" s="92">
        <v>1</v>
      </c>
      <c r="AE110" s="89"/>
      <c r="AF110" s="91" t="str">
        <f t="shared" ca="1" si="293"/>
        <v>Senegal</v>
      </c>
      <c r="AG110" s="327">
        <f t="shared" ca="1" si="294"/>
        <v>1</v>
      </c>
      <c r="AH110" s="195">
        <v>81</v>
      </c>
      <c r="AI110" s="182">
        <v>9</v>
      </c>
      <c r="AJ110" s="42">
        <v>9</v>
      </c>
      <c r="AK110" s="602" t="e" cm="1" vm="6">
        <f t="array" aca="1" ref="AK110" ca="1">Ver_flag_visit</f>
        <v>#VALUE!</v>
      </c>
      <c r="AL110" s="85" t="str">
        <f t="shared" ca="1" si="297"/>
        <v>Bosnia and Herzegovina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4</v>
      </c>
      <c r="AT110" s="87">
        <f t="shared" ca="1" si="313"/>
        <v>-2</v>
      </c>
      <c r="AU110" s="330">
        <f t="shared" ca="1" si="299"/>
        <v>2</v>
      </c>
      <c r="AV110" s="182" t="str">
        <f t="shared" ca="1" si="300"/>
        <v>DR Congo</v>
      </c>
      <c r="AW110" s="215">
        <v>8</v>
      </c>
      <c r="AX110" s="170"/>
      <c r="AY110" s="276"/>
      <c r="AZ110" s="279" t="str">
        <f t="shared" ca="1" si="303"/>
        <v>1L - 3K</v>
      </c>
      <c r="BA110" s="176"/>
      <c r="BF110" t="str">
        <f t="shared" ca="1" si="304"/>
        <v>K</v>
      </c>
      <c r="BG110">
        <f t="shared" ca="1" si="305"/>
        <v>7</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31">
        <f t="array" aca="1" ref="AK111" ca="1">Ver_flag_visit</f>
        <v>#VALUE!</v>
      </c>
      <c r="AL111" s="85" t="str">
        <f t="shared" ca="1" si="297"/>
        <v>Saudi Arabia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3</v>
      </c>
      <c r="AT111" s="87">
        <f t="shared" ca="1" si="314"/>
        <v>-2</v>
      </c>
      <c r="AU111" s="330">
        <f t="shared" ca="1" si="299"/>
        <v>2</v>
      </c>
      <c r="AV111" s="182" t="str">
        <f t="shared" ca="1" si="300"/>
        <v>Saudi Arabia</v>
      </c>
      <c r="AW111" s="215"/>
      <c r="AX111" s="170"/>
      <c r="AY111" s="275"/>
      <c r="AZ111" s="275"/>
      <c r="BA111" s="176"/>
      <c r="BI111" t="s">
        <v>87</v>
      </c>
    </row>
    <row r="112" spans="1:62" ht="15.95"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2</v>
      </c>
      <c r="AD112" s="92">
        <v>1</v>
      </c>
      <c r="AE112" s="89"/>
      <c r="AF112" s="91" t="str">
        <f t="shared" ca="1" si="293"/>
        <v>Croatia</v>
      </c>
      <c r="AG112" s="327">
        <f t="shared" ca="1" si="294"/>
        <v>1</v>
      </c>
      <c r="AH112" s="195">
        <v>83</v>
      </c>
      <c r="AI112" s="182">
        <v>11</v>
      </c>
      <c r="AJ112" s="42">
        <v>11</v>
      </c>
      <c r="AK112" s="602" t="e" cm="1" vm="3">
        <f t="array" aca="1" ref="AK112" ca="1">Ver_flag_visit</f>
        <v>#VALUE!</v>
      </c>
      <c r="AL112" s="85" t="str">
        <f t="shared" ca="1" si="297"/>
        <v>South Korea</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1</v>
      </c>
      <c r="AS112" s="86">
        <f t="shared" ca="1" si="315"/>
        <v>3</v>
      </c>
      <c r="AT112" s="87">
        <f t="shared" ca="1" si="315"/>
        <v>-2</v>
      </c>
      <c r="AU112" s="330">
        <f t="shared" ca="1" si="299"/>
        <v>2</v>
      </c>
      <c r="AV112" s="182" t="str">
        <f t="shared" ca="1" si="300"/>
        <v>South Korea</v>
      </c>
      <c r="AW112" s="215"/>
      <c r="AX112" s="170"/>
      <c r="AY112" s="275"/>
      <c r="AZ112" s="275"/>
      <c r="BA112" s="176"/>
      <c r="BI112" t="str">
        <f ca="1">IFERROR(CONCATENATE(BJ103,BJ104,BJ105,BJ106,BJ107,BJ108,BJ109,BJ110),"¿A/B/C/D/E/F/G/H/I/J/K/L?")</f>
        <v>CEFGIJKL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Egypt</v>
      </c>
      <c r="AG113" s="327">
        <f t="shared" ca="1" si="294"/>
        <v>1</v>
      </c>
      <c r="AH113" s="195">
        <v>85</v>
      </c>
      <c r="AI113" s="182">
        <v>12</v>
      </c>
      <c r="AJ113" s="44">
        <v>12</v>
      </c>
      <c r="AK113" s="604" t="e" cm="1" vm="14">
        <f t="array" aca="1" ref="AK113" ca="1">Ver_flag_visit</f>
        <v>#VALUE!</v>
      </c>
      <c r="AL113" s="45" t="str">
        <f t="shared" ca="1" si="297"/>
        <v>Paraguay</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5</v>
      </c>
      <c r="AT113" s="48">
        <f t="shared" ca="1" si="316"/>
        <v>-3</v>
      </c>
      <c r="AU113" s="330">
        <f t="shared" ca="1" si="299"/>
        <v>1</v>
      </c>
      <c r="AV113" s="182" t="str">
        <f t="shared" ca="1" si="300"/>
        <v>Paraguay</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United States</v>
      </c>
      <c r="AB114" s="89"/>
      <c r="AC114" s="92">
        <v>2</v>
      </c>
      <c r="AD114" s="92">
        <v>0</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2</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3I</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3J</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2</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0</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France</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1</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1519</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1516</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opLeftCell="A38"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Leon de Bok</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2|0-1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X|1-1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1|2-1</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2|0-1</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1|2-1</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2|1-2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1|1-0</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1|2-0</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2|1-3</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2|1-2</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2|1-3</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2|1-2</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1|1-0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2|0-2</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1|1-0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Turkey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United States</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Paraguay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Iran</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Egypt</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Turkey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United States</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Scotland</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Ivory Coast</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DR Congo</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Algeria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Senegal</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Egypt</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Iran</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Brazil-Sweden·1|2-0</v>
      </c>
      <c r="D165" s="692"/>
      <c r="E165" s="711"/>
      <c r="F165" s="711"/>
      <c r="G165" s="711"/>
      <c r="H165" s="711"/>
      <c r="I165" s="352"/>
      <c r="J165" s="370"/>
      <c r="K165" s="370"/>
      <c r="L165" s="370"/>
      <c r="M165" s="386"/>
      <c r="N165" s="377"/>
    </row>
    <row r="166" spans="1:14" ht="15" customHeight="1">
      <c r="A166" s="690"/>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Ecuador-Norway·2|0-1</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692"/>
      <c r="E169" s="370"/>
      <c r="F169" s="370"/>
      <c r="G169" s="370"/>
      <c r="H169" s="370"/>
      <c r="I169" s="352"/>
      <c r="J169" s="370"/>
      <c r="K169" s="370"/>
      <c r="L169" s="370"/>
      <c r="M169" s="386"/>
      <c r="N169" s="377"/>
    </row>
    <row r="170" spans="1:14" ht="15" customHeight="1">
      <c r="A170" s="690"/>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Coast·1|1-0</v>
      </c>
      <c r="D170" s="692"/>
      <c r="E170" s="370"/>
      <c r="F170" s="370"/>
      <c r="G170" s="370"/>
      <c r="H170" s="370"/>
      <c r="I170" s="352"/>
      <c r="J170" s="370"/>
      <c r="K170" s="370"/>
      <c r="L170" s="370"/>
      <c r="M170" s="386"/>
      <c r="N170" s="377"/>
    </row>
    <row r="171" spans="1:14" ht="15" customHeight="1">
      <c r="A171" s="690"/>
      <c r="B171" s="360" t="str">
        <f ca="1">CONCATENATE(WORLDCUP!AA108,"-",WORLDCUP!AF108)</f>
        <v>England-DR Congo</v>
      </c>
      <c r="C171" s="349" t="str">
        <f ca="1">CONCATENATE(WORLDCUP!AA108,"-",WORLDCUP!AF108,"·",IF(WORLDCUP!AC108&gt;WORLDCUP!AD108,1,IF(WORLDCUP!AC108&lt;WORLDCUP!AD108,2,IF(AND(WORLDCUP!AC108=WORLDCUP!AD108,WORLDCUP!AC108&lt;&gt;"",WORLDCUP!AD108&lt;&gt;""),"X",0))),"|",WORLDCUP!AC108,"-",WORLDCUP!AD108)</f>
        <v>England-DR Congo·1|2-0</v>
      </c>
      <c r="D171" s="692"/>
      <c r="E171" s="370"/>
      <c r="F171" s="370"/>
      <c r="G171" s="370"/>
      <c r="H171" s="370"/>
      <c r="I171" s="352"/>
      <c r="J171" s="370"/>
      <c r="K171" s="370"/>
      <c r="L171" s="370"/>
      <c r="M171" s="386"/>
      <c r="N171" s="377"/>
    </row>
    <row r="172" spans="1:14" ht="15" customHeight="1">
      <c r="A172" s="690"/>
      <c r="B172" s="360" t="str">
        <f ca="1">CONCATENATE(WORLDCUP!AA109,"-",WORLDCUP!AF109)</f>
        <v>Belgium-Algeria</v>
      </c>
      <c r="C172" s="349" t="str">
        <f ca="1">CONCATENATE(WORLDCUP!AA109,"-",WORLDCUP!AF109,"·",IF(WORLDCUP!AC109&gt;WORLDCUP!AD109,1,IF(WORLDCUP!AC109&lt;WORLDCUP!AD109,2,IF(AND(WORLDCUP!AC109=WORLDCUP!AD109,WORLDCUP!AC109&lt;&gt;"",WORLDCUP!AD109&lt;&gt;""),"X",0))),"|",WORLDCUP!AC109,"-",WORLDCUP!AD109)</f>
        <v>Belgium-Algeria·1|2-1</v>
      </c>
      <c r="D172" s="692"/>
      <c r="E172" s="370"/>
      <c r="F172" s="370"/>
      <c r="G172" s="370"/>
      <c r="H172" s="370"/>
      <c r="I172" s="352"/>
      <c r="J172" s="370"/>
      <c r="K172" s="370"/>
      <c r="L172" s="370"/>
      <c r="M172" s="386"/>
      <c r="N172" s="377"/>
    </row>
    <row r="173" spans="1:14" ht="15" customHeight="1">
      <c r="A173" s="690"/>
      <c r="B173" s="360" t="str">
        <f ca="1">CONCATENATE(WORLDCUP!AA110,"-",WORLDCUP!AF110)</f>
        <v>Turkey-Senegal</v>
      </c>
      <c r="C173" s="349" t="str">
        <f ca="1">CONCATENATE(WORLDCUP!AA110,"-",WORLDCUP!AF110,"·",IF(WORLDCUP!AC110&gt;WORLDCUP!AD110,1,IF(WORLDCUP!AC110&lt;WORLDCUP!AD110,2,IF(AND(WORLDCUP!AC110=WORLDCUP!AD110,WORLDCUP!AC110&lt;&gt;"",WORLDCUP!AD110&lt;&gt;""),"X",0))),"|",WORLDCUP!AC110,"-",WORLDCUP!AD110)</f>
        <v>Turkey-Senegal·1|2-1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Colombia-Croatia·1|2-1</v>
      </c>
      <c r="D175" s="692"/>
      <c r="E175" s="370"/>
      <c r="F175" s="370"/>
      <c r="G175" s="370"/>
      <c r="H175" s="370"/>
      <c r="I175" s="352"/>
      <c r="J175" s="370"/>
      <c r="K175" s="370"/>
      <c r="L175" s="370"/>
      <c r="M175" s="386"/>
      <c r="N175" s="377"/>
    </row>
    <row r="176" spans="1:14" ht="15" customHeight="1">
      <c r="A176" s="690"/>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Switzerland-Egypt·1|2-0</v>
      </c>
      <c r="D176" s="692"/>
      <c r="E176" s="370"/>
      <c r="F176" s="370"/>
      <c r="G176" s="370"/>
      <c r="H176" s="370"/>
      <c r="I176" s="352"/>
      <c r="J176" s="370"/>
      <c r="K176" s="370"/>
      <c r="L176" s="370"/>
      <c r="M176" s="386"/>
      <c r="N176" s="377"/>
    </row>
    <row r="177" spans="1:14" ht="15" customHeight="1">
      <c r="A177" s="690"/>
      <c r="B177" s="360" t="str">
        <f ca="1">CONCATENATE(WORLDCUP!AA114,"-",WORLDCUP!AF114)</f>
        <v>United States-Iran</v>
      </c>
      <c r="C177" s="349" t="str">
        <f ca="1">CONCATENATE(WORLDCUP!AA114,"-",WORLDCUP!AF114,"·",IF(WORLDCUP!AC114&gt;WORLDCUP!AD114,1,IF(WORLDCUP!AC114&lt;WORLDCUP!AD114,2,IF(AND(WORLDCUP!AC114=WORLDCUP!AD114,WORLDCUP!AC114&lt;&gt;"",WORLDCUP!AD114&lt;&gt;""),"X",0))),"|",WORLDCUP!AC114,"-",WORLDCUP!AD114)</f>
        <v>United States-Iran·1|2-0</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Czech Republic</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Colombia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Turkey</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United States</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Mexico-England·2|0-2</v>
      </c>
      <c r="D203" s="691"/>
      <c r="E203" s="686"/>
      <c r="F203" s="686"/>
      <c r="G203" s="686"/>
      <c r="H203" s="686"/>
      <c r="I203" s="352"/>
      <c r="J203" s="370"/>
      <c r="K203" s="370"/>
      <c r="L203" s="370"/>
      <c r="M203" s="386"/>
      <c r="N203" s="377"/>
    </row>
    <row r="204" spans="1:14" ht="15" customHeight="1">
      <c r="A204" s="690"/>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91"/>
      <c r="E204" s="352"/>
      <c r="F204" s="352"/>
      <c r="G204" s="352"/>
      <c r="H204" s="352"/>
      <c r="I204" s="352"/>
      <c r="J204" s="370"/>
      <c r="K204" s="370"/>
      <c r="L204" s="370"/>
      <c r="M204" s="386"/>
      <c r="N204" s="377"/>
    </row>
    <row r="205" spans="1:14" ht="15" customHeight="1">
      <c r="A205" s="690"/>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Turkey-Belgium·2|1-2</v>
      </c>
      <c r="D205" s="691"/>
      <c r="E205" s="352"/>
      <c r="F205" s="352"/>
      <c r="G205" s="352"/>
      <c r="H205" s="352"/>
      <c r="I205" s="352"/>
      <c r="J205" s="370"/>
      <c r="K205" s="370"/>
      <c r="L205" s="370"/>
      <c r="M205" s="386"/>
      <c r="N205" s="377"/>
    </row>
    <row r="206" spans="1:14" ht="15" customHeight="1">
      <c r="A206" s="690"/>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States·1|2-0</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France-Netherlands·1|2-0</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England-Portugal·2|1-2</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England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Portugal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Spain-England·1|2-0</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France-Portugal</v>
      </c>
      <c r="C247" s="351" t="str">
        <f ca="1">CONCATENATE(WORLDCUP!AA147,"-",WORLDCUP!AF147,"·",IF(WORLDCUP!AC147&gt;WORLDCUP!AD147,1,IF(WORLDCUP!AC147&lt;WORLDCUP!AD147,2,IF(AND(WORLDCUP!AC147=WORLDCUP!AD147,WORLDCUP!AC147&lt;&gt;"",WORLDCUP!AD147&lt;&gt;""),"X",0))),"|",WORLDCUP!AC147,"-",WORLDCUP!AD147)</f>
        <v>France-Portugal·1|2-1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Kane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Mbappe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Haaland</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Kane</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Dembele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Messi</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5</v>
      </c>
      <c r="K4" s="451" t="str">
        <f ca="1">+INDEX(WORLDCUP!$AR$6:$AR$97,MATCH(L4,WORLDCUP!$AI$6:$AI$97,0))&amp;"-"&amp;INDEX(WORLDCUP!$AS$6:$AS$97,MATCH(L4,WORLDCUP!$AI$6:$AI$97,0))</f>
        <v>6-1</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6-1</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6</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4</v>
      </c>
      <c r="V5" s="39">
        <f ca="1">+INDEX(WORLDCUP!$AT$6:$AT$97,MATCH(X5,WORLDCUP!$AI$6:$AI$97,0))</f>
        <v>0</v>
      </c>
      <c r="W5" s="43" t="str">
        <f ca="1">+INDEX(WORLDCUP!$AR$6:$AR$97,MATCH(X5,WORLDCUP!$AI$6:$AI$97,0))&amp;"-"&amp;INDEX(WORLDCUP!$AS$6:$AS$97,MATCH(X5,WORLDCUP!$AI$6:$AI$97,0))</f>
        <v>3-3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-2</v>
      </c>
      <c r="K6" s="43" t="str">
        <f ca="1">+INDEX(WORLDCUP!$AR$6:$AR$97,MATCH(L6,WORLDCUP!$AI$6:$AI$97,0))&amp;"-"&amp;INDEX(WORLDCUP!$AS$6:$AS$97,MATCH(L6,WORLDCUP!$AI$6:$AI$97,0))</f>
        <v>1-3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4</v>
      </c>
      <c r="V6" s="39">
        <f ca="1">+INDEX(WORLDCUP!$AT$6:$AT$97,MATCH(X6,WORLDCUP!$AI$6:$AI$97,0))</f>
        <v>-1</v>
      </c>
      <c r="W6" s="43" t="str">
        <f ca="1">+INDEX(WORLDCUP!$AR$6:$AR$97,MATCH(X6,WORLDCUP!$AI$6:$AI$97,0))&amp;"-"&amp;INDEX(WORLDCUP!$AS$6:$AS$97,MATCH(X6,WORLDCUP!$AI$6:$AI$97,0))</f>
        <v>2-3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0-5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-4</v>
      </c>
      <c r="W7" s="479" t="str">
        <f ca="1">+INDEX(WORLDCUP!$AR$6:$AR$97,MATCH(X7,WORLDCUP!$AI$6:$AI$97,0))&amp;"-"&amp;INDEX(WORLDCUP!$AS$6:$AS$97,MATCH(X7,WORLDCUP!$AI$6:$AI$97,0))</f>
        <v>0-4</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6</v>
      </c>
      <c r="K12" s="451" t="str">
        <f ca="1">+INDEX(WORLDCUP!$AR$6:$AR$97,MATCH(L12,WORLDCUP!$AI$6:$AI$97,0))&amp;"-"&amp;INDEX(WORLDCUP!$AS$6:$AS$97,MATCH(L12,WORLDCUP!$AI$6:$AI$97,0))</f>
        <v>6-0</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1</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8-1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1</v>
      </c>
      <c r="K13" s="43" t="str">
        <f ca="1">+INDEX(WORLDCUP!$AR$6:$AR$97,MATCH(L13,WORLDCUP!$AI$6:$AI$97,0))&amp;"-"&amp;INDEX(WORLDCUP!$AS$6:$AS$97,MATCH(L13,WORLDCUP!$AI$6:$AI$97,0))</f>
        <v>3-2</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1</v>
      </c>
      <c r="W13" s="43" t="str">
        <f ca="1">+INDEX(WORLDCUP!$AR$6:$AR$97,MATCH(X13,WORLDCUP!$AI$6:$AI$97,0))&amp;"-"&amp;INDEX(WORLDCUP!$AS$6:$AS$97,MATCH(X13,WORLDCUP!$AI$6:$AI$97,0))</f>
        <v>4-3</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-2</v>
      </c>
      <c r="K14" s="43" t="str">
        <f ca="1">+INDEX(WORLDCUP!$AR$6:$AR$97,MATCH(L14,WORLDCUP!$AI$6:$AI$97,0))&amp;"-"&amp;INDEX(WORLDCUP!$AS$6:$AS$97,MATCH(L14,WORLDCUP!$AI$6:$AI$97,0))</f>
        <v>2-4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1-3</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1-6</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0-6</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0</v>
      </c>
      <c r="BI17" s="463">
        <f ca="1">COUNTIF(Pool!$C$130:$C$161,Fixture!BG17)-BJ17-BK17-BL17-BM17-BN17-BO17</f>
        <v>1</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7-1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6</v>
      </c>
      <c r="W20" s="451" t="str">
        <f ca="1">+INDEX(WORLDCUP!$AR$6:$AR$97,MATCH(X20,WORLDCUP!$AI$6:$AI$97,0))&amp;"-"&amp;INDEX(WORLDCUP!$AS$6:$AS$97,MATCH(X20,WORLDCUP!$AI$6:$AI$97,0))</f>
        <v>7-1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6-3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2</v>
      </c>
      <c r="W21" s="43" t="str">
        <f ca="1">+INDEX(WORLDCUP!$AR$6:$AR$97,MATCH(X21,WORLDCUP!$AI$6:$AI$97,0))&amp;"-"&amp;INDEX(WORLDCUP!$AS$6:$AS$97,MATCH(X21,WORLDCUP!$AI$6:$AI$97,0))</f>
        <v>4-2</v>
      </c>
      <c r="X21" s="181" t="s">
        <v>686</v>
      </c>
      <c r="Y21" s="181">
        <v>81</v>
      </c>
      <c r="Z21" s="425" t="s">
        <v>670</v>
      </c>
      <c r="AA21" s="426" t="str">
        <f ca="1">+MID(INDEX(WORLDCUP!$AA$101:$AA$147,MATCH(Y21,WORLDCUP!$Z$101:$Z$147,0)),1,3)</f>
        <v>Tur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3-4</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0</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2-3</v>
      </c>
      <c r="X22" s="181" t="s">
        <v>450</v>
      </c>
      <c r="Y22" s="181">
        <v>81</v>
      </c>
      <c r="Z22" s="425" t="s">
        <v>738</v>
      </c>
      <c r="AA22" s="426" t="str">
        <f ca="1">+MID(INDEX(WORLDCUP!$AF$101:$AF$147,MATCH(Y22,WORLDCUP!$Z$101:$Z$147,0)),1,IF(WORLDCUP!$H$113&lt;144,6,3))</f>
        <v>Sen</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0-8</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Alg</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4</v>
      </c>
      <c r="K28" s="451" t="str">
        <f ca="1">+INDEX(WORLDCUP!$AR$6:$AR$97,MATCH(L28,WORLDCUP!$AI$6:$AI$97,0))&amp;"-"&amp;INDEX(WORLDCUP!$AS$6:$AS$97,MATCH(L28,WORLDCUP!$AI$6:$AI$97,0))</f>
        <v>5-1</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Uni</v>
      </c>
      <c r="I29" s="38">
        <f ca="1">+INDEX(WORLDCUP!$AM$6:$AM$97,MATCH(L29,WORLDCUP!$AI$6:$AI$97,0))</f>
        <v>7</v>
      </c>
      <c r="J29" s="39">
        <f ca="1">+INDEX(WORLDCUP!$AT$6:$AT$97,MATCH(L29,WORLDCUP!$AI$6:$AI$97,0))</f>
        <v>3</v>
      </c>
      <c r="K29" s="43" t="str">
        <f ca="1">+INDEX(WORLDCUP!$AR$6:$AR$97,MATCH(L29,WORLDCUP!$AI$6:$AI$97,0))&amp;"-"&amp;INDEX(WORLDCUP!$AS$6:$AS$97,MATCH(L29,WORLDCUP!$AI$6:$AI$97,0))</f>
        <v>5-2</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1</v>
      </c>
      <c r="W29" s="43" t="str">
        <f ca="1">+INDEX(WORLDCUP!$AR$6:$AR$97,MATCH(X29,WORLDCUP!$AI$6:$AI$97,0))&amp;"-"&amp;INDEX(WORLDCUP!$AS$6:$AS$97,MATCH(X29,WORLDCUP!$AI$6:$AI$97,0))</f>
        <v>5-4</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1</v>
      </c>
      <c r="J30" s="39">
        <f ca="1">+INDEX(WORLDCUP!$AT$6:$AT$97,MATCH(L30,WORLDCUP!$AI$6:$AI$97,0))</f>
        <v>-3</v>
      </c>
      <c r="K30" s="43" t="str">
        <f ca="1">+INDEX(WORLDCUP!$AR$6:$AR$97,MATCH(L30,WORLDCUP!$AI$6:$AI$97,0))&amp;"-"&amp;INDEX(WORLDCUP!$AS$6:$AS$97,MATCH(L30,WORLDCUP!$AI$6:$AI$97,0))</f>
        <v>2-5</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3-5</v>
      </c>
      <c r="X30" s="181" t="s">
        <v>451</v>
      </c>
      <c r="Y30" s="181">
        <v>78</v>
      </c>
      <c r="Z30" s="425" t="s">
        <v>674</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-4</v>
      </c>
      <c r="K31" s="479" t="str">
        <f ca="1">+INDEX(WORLDCUP!$AR$6:$AR$97,MATCH(L31,WORLDCUP!$AI$6:$AI$97,0))&amp;"-"&amp;INDEX(WORLDCUP!$AS$6:$AS$97,MATCH(L31,WORLDCUP!$AI$6:$AI$97,0))</f>
        <v>1-5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-5</v>
      </c>
      <c r="W31" s="479" t="str">
        <f ca="1">+INDEX(WORLDCUP!$AR$6:$AR$97,MATCH(X31,WORLDCUP!$AI$6:$AI$97,0))&amp;"-"&amp;INDEX(WORLDCUP!$AS$6:$AS$97,MATCH(X31,WORLDCUP!$AI$6:$AI$97,0))</f>
        <v>2-7</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8-1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6</v>
      </c>
      <c r="W36" s="451" t="str">
        <f ca="1">+INDEX(WORLDCUP!$AR$6:$AR$97,MATCH(X36,WORLDCUP!$AI$6:$AI$97,0))&amp;"-"&amp;INDEX(WORLDCUP!$AS$6:$AS$97,MATCH(X36,WORLDCUP!$AI$6:$AI$97,0))</f>
        <v>7-1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0</v>
      </c>
      <c r="K37" s="43" t="str">
        <f ca="1">+INDEX(WORLDCUP!$AR$6:$AR$97,MATCH(L37,WORLDCUP!$AI$6:$AI$97,0))&amp;"-"&amp;INDEX(WORLDCUP!$AS$6:$AS$97,MATCH(L37,WORLDCUP!$AI$6:$AI$97,0))</f>
        <v>4-4</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692</v>
      </c>
      <c r="Y37" s="181">
        <v>80</v>
      </c>
      <c r="Z37" s="425" t="s">
        <v>737</v>
      </c>
      <c r="AA37" s="480" t="str">
        <f ca="1">+MID(INDEX(WORLDCUP!$AF$101:$AF$147,MATCH(Y37,WORLDCUP!$Z$101:$Z$147,0)),1,IF(WORLDCUP!$H$113&lt;144,6,3))</f>
        <v xml:space="preserve">DR </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-2</v>
      </c>
      <c r="W38" s="43" t="str">
        <f ca="1">+INDEX(WORLDCUP!$AR$6:$AR$97,MATCH(X38,WORLDCUP!$AI$6:$AI$97,0))&amp;"-"&amp;INDEX(WORLDCUP!$AS$6:$AS$97,MATCH(X38,WORLDCUP!$AI$6:$AI$97,0))</f>
        <v>2-4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-7</v>
      </c>
      <c r="K39" s="479" t="str">
        <f ca="1">+INDEX(WORLDCUP!$AR$6:$AR$97,MATCH(L39,WORLDCUP!$AI$6:$AI$97,0))&amp;"-"&amp;INDEX(WORLDCUP!$AS$6:$AS$97,MATCH(L39,WORLDCUP!$AI$6:$AI$97,0))</f>
        <v>0-7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-6</v>
      </c>
      <c r="W39" s="479" t="str">
        <f ca="1">+INDEX(WORLDCUP!$AR$6:$AR$97,MATCH(X39,WORLDCUP!$AI$6:$AI$97,0))&amp;"-"&amp;INDEX(WORLDCUP!$AS$6:$AS$97,MATCH(X39,WORLDCUP!$AI$6:$AI$97,0))</f>
        <v>0-6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5-2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5</v>
      </c>
      <c r="W44" s="451" t="str">
        <f ca="1">+INDEX(WORLDCUP!$AR$6:$AR$97,MATCH(X44,WORLDCUP!$AI$6:$AI$97,0))&amp;"-"&amp;INDEX(WORLDCUP!$AS$6:$AS$97,MATCH(X44,WORLDCUP!$AI$6:$AI$97,0))</f>
        <v>6-1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6</v>
      </c>
      <c r="J45" s="39">
        <f ca="1">+INDEX(WORLDCUP!$AT$6:$AT$97,MATCH(L45,WORLDCUP!$AI$6:$AI$97,0))</f>
        <v>1</v>
      </c>
      <c r="K45" s="43" t="str">
        <f ca="1">+INDEX(WORLDCUP!$AR$6:$AR$97,MATCH(L45,WORLDCUP!$AI$6:$AI$97,0))&amp;"-"&amp;INDEX(WORLDCUP!$AS$6:$AS$97,MATCH(L45,WORLDCUP!$AI$6:$AI$97,0))</f>
        <v>5-4</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1</v>
      </c>
      <c r="W45" s="43" t="str">
        <f ca="1">+INDEX(WORLDCUP!$AR$6:$AR$97,MATCH(X45,WORLDCUP!$AI$6:$AI$97,0))&amp;"-"&amp;INDEX(WORLDCUP!$AS$6:$AS$97,MATCH(X45,WORLDCUP!$AI$6:$AI$97,0))</f>
        <v>4-3</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0</v>
      </c>
      <c r="K46" s="43" t="str">
        <f ca="1">+INDEX(WORLDCUP!$AR$6:$AR$97,MATCH(L46,WORLDCUP!$AI$6:$AI$97,0))&amp;"-"&amp;INDEX(WORLDCUP!$AS$6:$AS$97,MATCH(L46,WORLDCUP!$AI$6:$AI$97,0))</f>
        <v>4-4</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2-3</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-4</v>
      </c>
      <c r="K47" s="479" t="str">
        <f ca="1">+INDEX(WORLDCUP!$AR$6:$AR$97,MATCH(L47,WORLDCUP!$AI$6:$AI$97,0))&amp;"-"&amp;INDEX(WORLDCUP!$AS$6:$AS$97,MATCH(L47,WORLDCUP!$AI$6:$AI$97,0))</f>
        <v>2-6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-5</v>
      </c>
      <c r="W47" s="479" t="str">
        <f ca="1">+INDEX(WORLDCUP!$AR$6:$AR$97,MATCH(X47,WORLDCUP!$AI$6:$AI$97,0))&amp;"-"&amp;INDEX(WORLDCUP!$AS$6:$AS$97,MATCH(X47,WORLDCUP!$AI$6:$AI$97,0))</f>
        <v>1-6</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Senegal</v>
      </c>
      <c r="F2" s="9" t="str">
        <f ca="1">+WORLDCUP!BD63</f>
        <v>Japan</v>
      </c>
      <c r="G2" s="9" t="str">
        <f ca="1">+WORLDCUP!BD65</f>
        <v>Saudi Arabia</v>
      </c>
      <c r="H2" s="9" t="str">
        <f ca="1">+WORLDCUP!BD64</f>
        <v>Egypt</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Senegal</v>
      </c>
      <c r="F3" s="9" t="str">
        <f ca="1">+WORLDCUP!BD61</f>
        <v>Paraguay</v>
      </c>
      <c r="G3" s="9" t="str">
        <f ca="1">+WORLDCUP!BD67</f>
        <v>Algeria</v>
      </c>
      <c r="H3" s="9" t="str">
        <f ca="1">+WORLDCUP!BD63</f>
        <v>Japan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Paraguay</v>
      </c>
      <c r="G4" s="9" t="str">
        <f ca="1">+WORLDCUP!BD65</f>
        <v>Saudi Arabia</v>
      </c>
      <c r="H4" s="9" t="str">
        <f ca="1">+WORLDCUP!BD64</f>
        <v>Egypt</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Paraguay</v>
      </c>
      <c r="G5" s="9" t="str">
        <f ca="1">+WORLDCUP!BD65</f>
        <v>Saudi Arabia</v>
      </c>
      <c r="H5" s="9" t="str">
        <f ca="1">+WORLDCUP!BD63</f>
        <v>Japan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Egypt</v>
      </c>
      <c r="E6" s="9" t="str">
        <f ca="1">+WORLDCUP!BD66</f>
        <v>Senegal</v>
      </c>
      <c r="F6" s="9" t="str">
        <f ca="1">+WORLDCUP!BD61</f>
        <v>Paraguay</v>
      </c>
      <c r="G6" s="9" t="str">
        <f ca="1">+WORLDCUP!BD67</f>
        <v>Algeria</v>
      </c>
      <c r="H6" s="9" t="str">
        <f ca="1">+WORLDCUP!BD63</f>
        <v>Japan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Egypt</v>
      </c>
      <c r="E7" s="9" t="str">
        <f ca="1">+WORLDCUP!BD67</f>
        <v>Algeria</v>
      </c>
      <c r="F7" s="9" t="str">
        <f ca="1">+WORLDCUP!BD61</f>
        <v>Paraguay</v>
      </c>
      <c r="G7" s="9" t="str">
        <f ca="1">+WORLDCUP!BD65</f>
        <v>Saudi Arabia</v>
      </c>
      <c r="H7" s="9" t="str">
        <f ca="1">+WORLDCUP!BD63</f>
        <v>Japan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Egypt</v>
      </c>
      <c r="E8" s="9" t="str">
        <f ca="1">+WORLDCUP!BD66</f>
        <v>Senegal</v>
      </c>
      <c r="F8" s="9" t="str">
        <f ca="1">+WORLDCUP!BD61</f>
        <v>Paraguay</v>
      </c>
      <c r="G8" s="9" t="str">
        <f ca="1">+WORLDCUP!BD65</f>
        <v>Saudi Arabia</v>
      </c>
      <c r="H8" s="9" t="str">
        <f ca="1">+WORLDCUP!BD63</f>
        <v>Japan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Egypt</v>
      </c>
      <c r="E9" s="9" t="str">
        <f ca="1">+WORLDCUP!BD67</f>
        <v>Algeria</v>
      </c>
      <c r="F9" s="9" t="str">
        <f ca="1">+WORLDCUP!BD61</f>
        <v>Paraguay</v>
      </c>
      <c r="G9" s="9" t="str">
        <f ca="1">+WORLDCUP!BD65</f>
        <v>Saudi Arabia</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Egypt</v>
      </c>
      <c r="E10" s="9" t="str">
        <f ca="1">+WORLDCUP!BD67</f>
        <v>Algeria</v>
      </c>
      <c r="F10" s="9" t="str">
        <f ca="1">+WORLDCUP!BD61</f>
        <v>Paraguay</v>
      </c>
      <c r="G10" s="9" t="str">
        <f ca="1">+WORLDCUP!BD65</f>
        <v>Saudi Arabia</v>
      </c>
      <c r="H10" s="9" t="str">
        <f ca="1">+WORLDCUP!BD63</f>
        <v>Japan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Senegal</v>
      </c>
      <c r="F11" s="9" t="str">
        <f ca="1">+WORLDCUP!BD60</f>
        <v>Scotland</v>
      </c>
      <c r="G11" s="9" t="str">
        <f ca="1">+WORLDCUP!BD67</f>
        <v>Algeria</v>
      </c>
      <c r="H11" s="9" t="str">
        <f ca="1">+WORLDCUP!BD63</f>
        <v>Japan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Egypt</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1</v>
      </c>
      <c r="C14" s="9" t="str">
        <f ca="1">+WORLDCUP!BD62</f>
        <v>Ivory Coast</v>
      </c>
      <c r="D14" s="9" t="str">
        <f ca="1">+WORLDCUP!BD64</f>
        <v>Egypt</v>
      </c>
      <c r="E14" s="9" t="str">
        <f ca="1">+WORLDCUP!BD66</f>
        <v>Senegal</v>
      </c>
      <c r="F14" s="9" t="str">
        <f ca="1">+WORLDCUP!BD60</f>
        <v>Scotland</v>
      </c>
      <c r="G14" s="9" t="str">
        <f ca="1">+WORLDCUP!BD67</f>
        <v>Algeria</v>
      </c>
      <c r="H14" s="9" t="str">
        <f ca="1">+WORLDCUP!BD63</f>
        <v>Japan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Egypt</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Egypt</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Egypt</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Egypt</v>
      </c>
      <c r="E18" s="9" t="str">
        <f ca="1">+WORLDCUP!BD67</f>
        <v>Algeria</v>
      </c>
      <c r="F18" s="9" t="str">
        <f ca="1">+WORLDCUP!BD60</f>
        <v>Scotland</v>
      </c>
      <c r="G18" s="9" t="str">
        <f ca="1">+WORLDCUP!BD65</f>
        <v>Saudi Arabia</v>
      </c>
      <c r="H18" s="9" t="str">
        <f ca="1">+WORLDCUP!BD63</f>
        <v>Japan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Senegal</v>
      </c>
      <c r="F19" s="9" t="str">
        <f ca="1">+WORLDCUP!BD60</f>
        <v>Scotland</v>
      </c>
      <c r="G19" s="9" t="str">
        <f ca="1">+WORLDCUP!BD67</f>
        <v>Algeria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Japan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Senegal</v>
      </c>
      <c r="F21" s="9" t="str">
        <f ca="1">+WORLDCUP!BD61</f>
        <v>Paraguay</v>
      </c>
      <c r="G21" s="9" t="str">
        <f ca="1">+WORLDCUP!BD67</f>
        <v>Algeria</v>
      </c>
      <c r="H21" s="9" t="str">
        <f ca="1">+WORLDCUP!BD63</f>
        <v>Japan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Paraguay</v>
      </c>
      <c r="G22" s="9" t="str">
        <f ca="1">+WORLDCUP!BD65</f>
        <v>Saudi Arabia</v>
      </c>
      <c r="H22" s="9" t="str">
        <f ca="1">+WORLDCUP!BD63</f>
        <v>Japan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Senegal</v>
      </c>
      <c r="F23" s="9" t="str">
        <f ca="1">+WORLDCUP!BD61</f>
        <v>Paraguay</v>
      </c>
      <c r="G23" s="9" t="str">
        <f ca="1">+WORLDCUP!BD65</f>
        <v>Saudi Arabia</v>
      </c>
      <c r="H23" s="9" t="str">
        <f ca="1">+WORLDCUP!BD63</f>
        <v>Japan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Paraguay</v>
      </c>
      <c r="G24" s="9" t="str">
        <f ca="1">+WORLDCUP!BD65</f>
        <v>Saudi Arabia</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Paraguay</v>
      </c>
      <c r="G25" s="9" t="str">
        <f ca="1">+WORLDCUP!BD65</f>
        <v>Saudi Arabia</v>
      </c>
      <c r="H25" s="9" t="str">
        <f ca="1">+WORLDCUP!BD63</f>
        <v>Japan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Egypt</v>
      </c>
      <c r="E27" s="9" t="str">
        <f ca="1">+WORLDCUP!BD66</f>
        <v>Senegal</v>
      </c>
      <c r="F27" s="9" t="str">
        <f ca="1">+WORLDCUP!BD60</f>
        <v>Scotland</v>
      </c>
      <c r="G27" s="9" t="str">
        <f ca="1">+WORLDCUP!BD67</f>
        <v>Algeria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Egypt</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Egypt</v>
      </c>
      <c r="E29" s="9" t="str">
        <f ca="1">+WORLDCUP!BD66</f>
        <v>Senegal</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Egypt</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Egypt</v>
      </c>
      <c r="E31" s="9" t="str">
        <f ca="1">+WORLDCUP!BD67</f>
        <v>Algeria</v>
      </c>
      <c r="F31" s="9" t="str">
        <f ca="1">+WORLDCUP!BD60</f>
        <v>Scotland</v>
      </c>
      <c r="G31" s="9" t="str">
        <f ca="1">+WORLDCUP!BD65</f>
        <v>Saudi Arabia</v>
      </c>
      <c r="H31" s="9" t="str">
        <f ca="1">+WORLDCUP!BD61</f>
        <v>Paraguay</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Senegal</v>
      </c>
      <c r="H32" s="9" t="str">
        <f ca="1">+WORLDCUP!BD63</f>
        <v>Japan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Japan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Paraguay</v>
      </c>
      <c r="G34" s="9" t="str">
        <f ca="1">+WORLDCUP!BD65</f>
        <v>Saudi Arabia</v>
      </c>
      <c r="H34" s="9" t="str">
        <f ca="1">+WORLDCUP!BD63</f>
        <v>Japan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Japan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Ivory Coast</v>
      </c>
      <c r="F37" s="9" t="str">
        <f ca="1">+WORLDCUP!BD61</f>
        <v>Paraguay</v>
      </c>
      <c r="G37" s="9" t="str">
        <f ca="1">+WORLDCUP!BD67</f>
        <v>Algeria</v>
      </c>
      <c r="H37" s="9" t="str">
        <f ca="1">+WORLDCUP!BD63</f>
        <v>Japan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Ivory Coast</v>
      </c>
      <c r="F38" s="9" t="str">
        <f ca="1">+WORLDCUP!BD61</f>
        <v>Paraguay</v>
      </c>
      <c r="G38" s="9" t="str">
        <f ca="1">+WORLDCUP!BD66</f>
        <v>Senegal</v>
      </c>
      <c r="H38" s="9" t="str">
        <f ca="1">+WORLDCUP!BD63</f>
        <v>Japan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Ivory Coast</v>
      </c>
      <c r="F39" s="9" t="str">
        <f ca="1">+WORLDCUP!BD61</f>
        <v>Paraguay</v>
      </c>
      <c r="G39" s="9" t="str">
        <f ca="1">+WORLDCUP!BD67</f>
        <v>Algeria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Ivory Coast</v>
      </c>
      <c r="F40" s="9" t="str">
        <f ca="1">+WORLDCUP!BD61</f>
        <v>Paraguay</v>
      </c>
      <c r="G40" s="9" t="str">
        <f ca="1">+WORLDCUP!BD67</f>
        <v>Algeria</v>
      </c>
      <c r="H40" s="9" t="str">
        <f ca="1">+WORLDCUP!BD63</f>
        <v>Japan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Ivory Coast</v>
      </c>
      <c r="F41" s="9" t="str">
        <f ca="1">+WORLDCUP!BD61</f>
        <v>Paraguay</v>
      </c>
      <c r="G41" s="9" t="str">
        <f ca="1">+WORLDCUP!BD65</f>
        <v>Saudi Arabia</v>
      </c>
      <c r="H41" s="9" t="str">
        <f ca="1">+WORLDCUP!BD63</f>
        <v>Japan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Paraguay</v>
      </c>
      <c r="G42" s="9" t="str">
        <f ca="1">+WORLDCUP!BD65</f>
        <v>Saudi Arabia</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Paraguay</v>
      </c>
      <c r="G43" s="9" t="str">
        <f ca="1">+WORLDCUP!BD65</f>
        <v>Saudi Arabia</v>
      </c>
      <c r="H43" s="9" t="str">
        <f ca="1">+WORLDCUP!BD63</f>
        <v>Japan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Ivory Coast</v>
      </c>
      <c r="F44" s="9" t="str">
        <f ca="1">+WORLDCUP!BD61</f>
        <v>Paraguay</v>
      </c>
      <c r="G44" s="9" t="str">
        <f ca="1">+WORLDCUP!BD65</f>
        <v>Saudi Arabia</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Ivory Coast</v>
      </c>
      <c r="F45" s="9" t="str">
        <f ca="1">+WORLDCUP!BD61</f>
        <v>Paraguay</v>
      </c>
      <c r="G45" s="9" t="str">
        <f ca="1">+WORLDCUP!BD65</f>
        <v>Saudi Arabia</v>
      </c>
      <c r="H45" s="9" t="str">
        <f ca="1">+WORLDCUP!BD63</f>
        <v>Japan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Paraguay</v>
      </c>
      <c r="G46" s="9" t="str">
        <f ca="1">+WORLDCUP!BD65</f>
        <v>Saudi Arabia</v>
      </c>
      <c r="H46" s="9" t="str">
        <f ca="1">+WORLDCUP!BD63</f>
        <v>Japan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Japan</v>
      </c>
      <c r="G47" s="9" t="str">
        <f ca="1">+WORLDCUP!BD66</f>
        <v>Senegal</v>
      </c>
      <c r="H47" s="9" t="str">
        <f ca="1">+WORLDCUP!BD64</f>
        <v>Egypt</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Egypt</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Senegal</v>
      </c>
      <c r="H50" s="9" t="str">
        <f ca="1">+WORLDCUP!BD64</f>
        <v>Egypt</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Saudi Arabia</v>
      </c>
      <c r="H51" s="9" t="str">
        <f ca="1">+WORLDCUP!BD64</f>
        <v>Egypt</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Egypt</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Saudi Arabia</v>
      </c>
      <c r="H53" s="9" t="str">
        <f ca="1">+WORLDCUP!BD64</f>
        <v>Egypt</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Saudi Arabia</v>
      </c>
      <c r="H54" s="9" t="str">
        <f ca="1">+WORLDCUP!BD64</f>
        <v>Egypt</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Senegal</v>
      </c>
      <c r="H55" s="9" t="str">
        <f ca="1">+WORLDCUP!BD64</f>
        <v>Egypt</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Senegal</v>
      </c>
      <c r="H56" s="9" t="str">
        <f ca="1">+WORLDCUP!BD63</f>
        <v>Japan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Bosnia and Herzegovina</v>
      </c>
      <c r="F57" s="9" t="str">
        <f ca="1">+WORLDCUP!BD61</f>
        <v>Paraguay</v>
      </c>
      <c r="G57" s="9" t="str">
        <f ca="1">+WORLDCUP!BD67</f>
        <v>Algeria</v>
      </c>
      <c r="H57" s="9" t="str">
        <f ca="1">+WORLDCUP!BD63</f>
        <v>Japan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Bosnia and Herzegovina</v>
      </c>
      <c r="F58" s="9" t="str">
        <f ca="1">+WORLDCUP!BD61</f>
        <v>Paraguay</v>
      </c>
      <c r="G58" s="9" t="str">
        <f ca="1">+WORLDCUP!BD67</f>
        <v>Algeria</v>
      </c>
      <c r="H58" s="9" t="str">
        <f ca="1">+WORLDCUP!BD63</f>
        <v>Japan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Bosnia and Herzegovina</v>
      </c>
      <c r="F59" s="9" t="str">
        <f ca="1">+WORLDCUP!BD61</f>
        <v>Paraguay</v>
      </c>
      <c r="G59" s="9" t="str">
        <f ca="1">+WORLDCUP!BD66</f>
        <v>Senegal</v>
      </c>
      <c r="H59" s="9" t="str">
        <f ca="1">+WORLDCUP!BD63</f>
        <v>Japan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Bosnia and Herzegovina</v>
      </c>
      <c r="F60" s="9" t="str">
        <f ca="1">+WORLDCUP!BD61</f>
        <v>Paraguay</v>
      </c>
      <c r="G60" s="9" t="str">
        <f ca="1">+WORLDCUP!BD67</f>
        <v>Algeria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Bosnia and Herzegovina</v>
      </c>
      <c r="F61" s="9" t="str">
        <f ca="1">+WORLDCUP!BD61</f>
        <v>Paraguay</v>
      </c>
      <c r="G61" s="9" t="str">
        <f ca="1">+WORLDCUP!BD67</f>
        <v>Algeria</v>
      </c>
      <c r="H61" s="9" t="str">
        <f ca="1">+WORLDCUP!BD63</f>
        <v>Japan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Senegal</v>
      </c>
      <c r="H63" s="9" t="str">
        <f ca="1">+WORLDCUP!BD64</f>
        <v>Egypt</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Saudi Arabia</v>
      </c>
      <c r="H64" s="9" t="str">
        <f ca="1">+WORLDCUP!BD64</f>
        <v>Egypt</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Egypt</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Saudi Arabia</v>
      </c>
      <c r="H66" s="9" t="str">
        <f ca="1">+WORLDCUP!BD64</f>
        <v>Egypt</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Saudi Arabia</v>
      </c>
      <c r="H67" s="9" t="str">
        <f ca="1">+WORLDCUP!BD64</f>
        <v>Egypt</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Senegal</v>
      </c>
      <c r="H68" s="9" t="str">
        <f ca="1">+WORLDCUP!BD63</f>
        <v>Japan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Saudi Arabia</v>
      </c>
      <c r="H69" s="9" t="str">
        <f ca="1">+WORLDCUP!BD63</f>
        <v>Japan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Bosnia and Herzegovina</v>
      </c>
      <c r="F70" s="9" t="str">
        <f ca="1">+WORLDCUP!BD61</f>
        <v>Paraguay</v>
      </c>
      <c r="G70" s="9" t="str">
        <f ca="1">+WORLDCUP!BD65</f>
        <v>Saudi Arabia</v>
      </c>
      <c r="H70" s="9" t="str">
        <f ca="1">+WORLDCUP!BD63</f>
        <v>Japan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Saudi Arabia</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Saudi Arabia</v>
      </c>
      <c r="H72" s="9" t="str">
        <f ca="1">+WORLDCUP!BD63</f>
        <v>Japan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Egypt</v>
      </c>
      <c r="E73" s="9" t="str">
        <f ca="1">+WORLDCUP!BD59</f>
        <v>Bosnia and Herzegovina</v>
      </c>
      <c r="F73" s="9" t="str">
        <f ca="1">+WORLDCUP!BD61</f>
        <v>Paraguay</v>
      </c>
      <c r="G73" s="9" t="str">
        <f ca="1">+WORLDCUP!BD67</f>
        <v>Algeria</v>
      </c>
      <c r="H73" s="9" t="str">
        <f ca="1">+WORLDCUP!BD63</f>
        <v>Japan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Egypt</v>
      </c>
      <c r="E74" s="9" t="str">
        <f ca="1">+WORLDCUP!BD59</f>
        <v>Bosnia and Herzegovina</v>
      </c>
      <c r="F74" s="9" t="str">
        <f ca="1">+WORLDCUP!BD61</f>
        <v>Paraguay</v>
      </c>
      <c r="G74" s="9" t="str">
        <f ca="1">+WORLDCUP!BD66</f>
        <v>Senegal</v>
      </c>
      <c r="H74" s="9" t="str">
        <f ca="1">+WORLDCUP!BD63</f>
        <v>Japan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Egypt</v>
      </c>
      <c r="E75" s="9" t="str">
        <f ca="1">+WORLDCUP!BD59</f>
        <v>Bosnia and Herzegovina</v>
      </c>
      <c r="F75" s="9" t="str">
        <f ca="1">+WORLDCUP!BD61</f>
        <v>Paraguay</v>
      </c>
      <c r="G75" s="9" t="str">
        <f ca="1">+WORLDCUP!BD67</f>
        <v>Algeria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Egypt</v>
      </c>
      <c r="E76" s="9" t="str">
        <f ca="1">+WORLDCUP!BD59</f>
        <v>Bosnia and Herzegovina</v>
      </c>
      <c r="F76" s="9" t="str">
        <f ca="1">+WORLDCUP!BD61</f>
        <v>Paraguay</v>
      </c>
      <c r="G76" s="9" t="str">
        <f ca="1">+WORLDCUP!BD67</f>
        <v>Algeria</v>
      </c>
      <c r="H76" s="9" t="str">
        <f ca="1">+WORLDCUP!BD63</f>
        <v>Japan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Egypt</v>
      </c>
      <c r="E77" s="9" t="str">
        <f ca="1">+WORLDCUP!BD59</f>
        <v>Bosnia and Herzegovina</v>
      </c>
      <c r="F77" s="9" t="str">
        <f ca="1">+WORLDCUP!BD61</f>
        <v>Paraguay</v>
      </c>
      <c r="G77" s="9" t="str">
        <f ca="1">+WORLDCUP!BD65</f>
        <v>Saudi Arabia</v>
      </c>
      <c r="H77" s="9" t="str">
        <f ca="1">+WORLDCUP!BD63</f>
        <v>Japan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Bosnia and Herzegovina</v>
      </c>
      <c r="F78" s="9" t="str">
        <f ca="1">+WORLDCUP!BD61</f>
        <v>Paraguay</v>
      </c>
      <c r="G78" s="9" t="str">
        <f ca="1">+WORLDCUP!BD67</f>
        <v>Algeria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Bosnia and Herzegovina</v>
      </c>
      <c r="F79" s="9" t="str">
        <f ca="1">+WORLDCUP!BD61</f>
        <v>Paraguay</v>
      </c>
      <c r="G79" s="9" t="str">
        <f ca="1">+WORLDCUP!BD67</f>
        <v>Algeria</v>
      </c>
      <c r="H79" s="9" t="str">
        <f ca="1">+WORLDCUP!BD63</f>
        <v>Japan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Egypt</v>
      </c>
      <c r="E80" s="9" t="str">
        <f ca="1">+WORLDCUP!BD59</f>
        <v>Bosnia and Herzegovina</v>
      </c>
      <c r="F80" s="9" t="str">
        <f ca="1">+WORLDCUP!BD61</f>
        <v>Paraguay</v>
      </c>
      <c r="G80" s="9" t="str">
        <f ca="1">+WORLDCUP!BD65</f>
        <v>Saudi Arabia</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Egypt</v>
      </c>
      <c r="E81" s="9" t="str">
        <f ca="1">+WORLDCUP!BD59</f>
        <v>Bosnia and Herzegovina</v>
      </c>
      <c r="F81" s="9" t="str">
        <f ca="1">+WORLDCUP!BD61</f>
        <v>Paraguay</v>
      </c>
      <c r="G81" s="9" t="str">
        <f ca="1">+WORLDCUP!BD65</f>
        <v>Saudi Arabia</v>
      </c>
      <c r="H81" s="9" t="str">
        <f ca="1">+WORLDCUP!BD63</f>
        <v>Japan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Bosnia and Herzegovina</v>
      </c>
      <c r="F82" s="9" t="str">
        <f ca="1">+WORLDCUP!BD61</f>
        <v>Paraguay</v>
      </c>
      <c r="G82" s="9" t="str">
        <f ca="1">+WORLDCUP!BD67</f>
        <v>Algeria</v>
      </c>
      <c r="H82" s="9" t="str">
        <f ca="1">+WORLDCUP!BD63</f>
        <v>Japan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Egypt</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Bosnia and Herzegovina</v>
      </c>
      <c r="F89" s="9" t="str">
        <f ca="1">+WORLDCUP!BD60</f>
        <v>Scotland</v>
      </c>
      <c r="G89" s="9" t="str">
        <f ca="1">+WORLDCUP!BD67</f>
        <v>Algeria</v>
      </c>
      <c r="H89" s="9" t="str">
        <f ca="1">+WORLDCUP!BD63</f>
        <v>Japan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Egypt</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Egypt</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Egypt</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Egypt</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Egypt</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Japan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Japan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Japan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Egypt</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Egypt</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Egypt</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Egypt</v>
      </c>
      <c r="E104" s="9" t="str">
        <f ca="1">+WORLDCUP!BD59</f>
        <v>Bosnia and Herzegovina</v>
      </c>
      <c r="F104" s="9" t="str">
        <f ca="1">+WORLDCUP!BD60</f>
        <v>Scotland</v>
      </c>
      <c r="G104" s="9" t="str">
        <f ca="1">+WORLDCUP!BD67</f>
        <v>Algeria</v>
      </c>
      <c r="H104" s="9" t="str">
        <f ca="1">+WORLDCUP!BD63</f>
        <v>Japan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Egypt</v>
      </c>
      <c r="E105" s="9" t="str">
        <f ca="1">+WORLDCUP!BD59</f>
        <v>Bosnia and Herzegovina</v>
      </c>
      <c r="F105" s="9" t="str">
        <f ca="1">+WORLDCUP!BD60</f>
        <v>Scotland</v>
      </c>
      <c r="G105" s="9" t="str">
        <f ca="1">+WORLDCUP!BD65</f>
        <v>Saudi Arabia</v>
      </c>
      <c r="H105" s="9" t="str">
        <f ca="1">+WORLDCUP!BD63</f>
        <v>Japan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Egypt</v>
      </c>
      <c r="E108" s="9" t="str">
        <f ca="1">+WORLDCUP!BD59</f>
        <v>Bosnia and Herzegovina</v>
      </c>
      <c r="F108" s="9" t="str">
        <f ca="1">+WORLDCUP!BD60</f>
        <v>Scotland</v>
      </c>
      <c r="G108" s="9" t="str">
        <f ca="1">+WORLDCUP!BD65</f>
        <v>Saudi Arabia</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Egypt</v>
      </c>
      <c r="E109" s="9" t="str">
        <f ca="1">+WORLDCUP!BD59</f>
        <v>Bosnia and Herzegovina</v>
      </c>
      <c r="F109" s="9" t="str">
        <f ca="1">+WORLDCUP!BD60</f>
        <v>Scotland</v>
      </c>
      <c r="G109" s="9" t="str">
        <f ca="1">+WORLDCUP!BD65</f>
        <v>Saudi Arabia</v>
      </c>
      <c r="H109" s="9" t="str">
        <f ca="1">+WORLDCUP!BD63</f>
        <v>Japan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Japan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Japan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Japan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Japan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Paraguay</v>
      </c>
      <c r="G122" s="9" t="str">
        <f ca="1">+WORLDCUP!BD67</f>
        <v>Algeria</v>
      </c>
      <c r="H122" s="9" t="str">
        <f ca="1">+WORLDCUP!BD63</f>
        <v>Japan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Paraguay</v>
      </c>
      <c r="G123" s="9" t="str">
        <f ca="1">+WORLDCUP!BD66</f>
        <v>Senegal</v>
      </c>
      <c r="H123" s="9" t="str">
        <f ca="1">+WORLDCUP!BD63</f>
        <v>Japan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Paraguay</v>
      </c>
      <c r="G124" s="9" t="str">
        <f ca="1">+WORLDCUP!BD67</f>
        <v>Algeria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Paraguay</v>
      </c>
      <c r="G125" s="9" t="str">
        <f ca="1">+WORLDCUP!BD67</f>
        <v>Algeria</v>
      </c>
      <c r="H125" s="9" t="str">
        <f ca="1">+WORLDCUP!BD63</f>
        <v>Japan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Paraguay</v>
      </c>
      <c r="G126" s="9" t="str">
        <f ca="1">+WORLDCUP!BD65</f>
        <v>Saudi Arabia</v>
      </c>
      <c r="H126" s="9" t="str">
        <f ca="1">+WORLDCUP!BD63</f>
        <v>Japan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Paraguay</v>
      </c>
      <c r="G127" s="9" t="str">
        <f ca="1">+WORLDCUP!BD65</f>
        <v>Saudi Arabia</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Bosnia and Herzegovina</v>
      </c>
      <c r="F128" s="9" t="str">
        <f ca="1">+WORLDCUP!BD60</f>
        <v>Scotland</v>
      </c>
      <c r="G128" s="9" t="str">
        <f ca="1">+WORLDCUP!BD67</f>
        <v>Algeria</v>
      </c>
      <c r="H128" s="9" t="str">
        <f ca="1">+WORLDCUP!BD63</f>
        <v>Japan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Paraguay</v>
      </c>
      <c r="G129" s="9" t="str">
        <f ca="1">+WORLDCUP!BD65</f>
        <v>Saudi Arabia</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Paraguay</v>
      </c>
      <c r="G130" s="9" t="str">
        <f ca="1">+WORLDCUP!BD65</f>
        <v>Saudi Arabia</v>
      </c>
      <c r="H130" s="9" t="str">
        <f ca="1">+WORLDCUP!BD63</f>
        <v>Japan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Bosnia and Herzegovina</v>
      </c>
      <c r="F131" s="9" t="str">
        <f ca="1">+WORLDCUP!BD60</f>
        <v>Scotland</v>
      </c>
      <c r="G131" s="9" t="str">
        <f ca="1">+WORLDCUP!BD67</f>
        <v>Algeria</v>
      </c>
      <c r="H131" s="9" t="str">
        <f ca="1">+WORLDCUP!BD63</f>
        <v>Japan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Egypt</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Egypt</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Egypt</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Egypt</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Egypt</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Egypt</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Egypt</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Japan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Senegal</v>
      </c>
      <c r="H148" s="9" t="str">
        <f ca="1">+WORLDCUP!BD63</f>
        <v>Japan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Japan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Saudi Arabia</v>
      </c>
      <c r="H151" s="9" t="str">
        <f ca="1">+WORLDCUP!BD63</f>
        <v>Japan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Japan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Saudi Arabia</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Saudi Arabia</v>
      </c>
      <c r="H155" s="9" t="str">
        <f ca="1">+WORLDCUP!BD63</f>
        <v>Japan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Japan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Paraguay</v>
      </c>
      <c r="G157" s="9" t="str">
        <f ca="1">+WORLDCUP!BD62</f>
        <v>Ivory Coast</v>
      </c>
      <c r="H157" s="9" t="str">
        <f ca="1">+WORLDCUP!BD63</f>
        <v>Japan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Paraguay</v>
      </c>
      <c r="G158" s="9" t="str">
        <f ca="1">+WORLDCUP!BD67</f>
        <v>Algeria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Paraguay</v>
      </c>
      <c r="G159" s="9" t="str">
        <f ca="1">+WORLDCUP!BD67</f>
        <v>Algeria</v>
      </c>
      <c r="H159" s="9" t="str">
        <f ca="1">+WORLDCUP!BD63</f>
        <v>Japan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Paraguay</v>
      </c>
      <c r="G160" s="9" t="str">
        <f ca="1">+WORLDCUP!BD62</f>
        <v>Ivory Coast</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Paraguay</v>
      </c>
      <c r="G161" s="9" t="str">
        <f ca="1">+WORLDCUP!BD62</f>
        <v>Ivory Coast</v>
      </c>
      <c r="H161" s="9" t="str">
        <f ca="1">+WORLDCUP!BD63</f>
        <v>Japan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Paraguay</v>
      </c>
      <c r="G162" s="9" t="str">
        <f ca="1">+WORLDCUP!BD67</f>
        <v>Algeria</v>
      </c>
      <c r="H162" s="9" t="str">
        <f ca="1">+WORLDCUP!BD63</f>
        <v>Japan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Paraguay</v>
      </c>
      <c r="G163" s="9" t="str">
        <f ca="1">+WORLDCUP!BD65</f>
        <v>Saudi Arabia</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Paraguay</v>
      </c>
      <c r="G164" s="9" t="str">
        <f ca="1">+WORLDCUP!BD65</f>
        <v>Saudi Arabia</v>
      </c>
      <c r="H164" s="9" t="str">
        <f ca="1">+WORLDCUP!BD63</f>
        <v>Japan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Bosnia and Herzegovina</v>
      </c>
      <c r="F165" s="9" t="str">
        <f ca="1">+WORLDCUP!BD60</f>
        <v>Scotland</v>
      </c>
      <c r="G165" s="9" t="str">
        <f ca="1">+WORLDCUP!BD67</f>
        <v>Algeria</v>
      </c>
      <c r="H165" s="9" t="str">
        <f ca="1">+WORLDCUP!BD63</f>
        <v>Japan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Paraguay</v>
      </c>
      <c r="G166" s="9" t="str">
        <f ca="1">+WORLDCUP!BD65</f>
        <v>Saudi Arabia</v>
      </c>
      <c r="H166" s="9" t="str">
        <f ca="1">+WORLDCUP!BD63</f>
        <v>Japan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Japan</v>
      </c>
      <c r="G167" s="9" t="str">
        <f ca="1">+WORLDCUP!BD58</f>
        <v>South Korea</v>
      </c>
      <c r="H167" s="9" t="str">
        <f ca="1">+WORLDCUP!BD64</f>
        <v>Egypt</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Saudi Arabia</v>
      </c>
      <c r="H168" s="9" t="str">
        <f ca="1">+WORLDCUP!BD64</f>
        <v>Egypt</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Japan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Japan</v>
      </c>
      <c r="G170" s="9" t="str">
        <f ca="1">+WORLDCUP!BD58</f>
        <v>South Korea</v>
      </c>
      <c r="H170" s="9" t="str">
        <f ca="1">+WORLDCUP!BD64</f>
        <v>Egypt</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Egypt</v>
      </c>
      <c r="E171" s="9" t="str">
        <f ca="1">+WORLDCUP!BD67</f>
        <v>Algeria</v>
      </c>
      <c r="F171" s="9" t="str">
        <f ca="1">+WORLDCUP!BD63</f>
        <v>Japan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Egypt</v>
      </c>
      <c r="E172" s="9" t="str">
        <f ca="1">+WORLDCUP!BD66</f>
        <v>Senegal</v>
      </c>
      <c r="F172" s="9" t="str">
        <f ca="1">+WORLDCUP!BD63</f>
        <v>Japan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Egypt</v>
      </c>
      <c r="E173" s="9" t="str">
        <f ca="1">+WORLDCUP!BD67</f>
        <v>Algeria</v>
      </c>
      <c r="F173" s="9" t="str">
        <f ca="1">+WORLDCUP!BD63</f>
        <v>Japan</v>
      </c>
      <c r="G173" s="9" t="str">
        <f ca="1">+WORLDCUP!BD58</f>
        <v>South Korea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Egypt</v>
      </c>
      <c r="E174" s="9" t="str">
        <f ca="1">+WORLDCUP!BD67</f>
        <v>Algeria</v>
      </c>
      <c r="F174" s="9" t="str">
        <f ca="1">+WORLDCUP!BD63</f>
        <v>Japan</v>
      </c>
      <c r="G174" s="9" t="str">
        <f ca="1">+WORLDCUP!BD58</f>
        <v>South Korea</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Paraguay</v>
      </c>
      <c r="G175" s="9" t="str">
        <f ca="1">+WORLDCUP!BD58</f>
        <v>South Korea</v>
      </c>
      <c r="H175" s="9" t="str">
        <f ca="1">+WORLDCUP!BD64</f>
        <v>Egypt</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Paraguay</v>
      </c>
      <c r="G176" s="9" t="str">
        <f ca="1">+WORLDCUP!BD58</f>
        <v>South Korea</v>
      </c>
      <c r="H176" s="9" t="str">
        <f ca="1">+WORLDCUP!BD63</f>
        <v>Japan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Algeria</v>
      </c>
      <c r="F177" s="9" t="str">
        <f ca="1">+WORLDCUP!BD61</f>
        <v>Paraguay</v>
      </c>
      <c r="G177" s="9" t="str">
        <f ca="1">+WORLDCUP!BD58</f>
        <v>South Korea</v>
      </c>
      <c r="H177" s="9" t="str">
        <f ca="1">+WORLDCUP!BD63</f>
        <v>Japan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Algeria</v>
      </c>
      <c r="F178" s="9" t="str">
        <f ca="1">+WORLDCUP!BD61</f>
        <v>Paraguay</v>
      </c>
      <c r="G178" s="9" t="str">
        <f ca="1">+WORLDCUP!BD58</f>
        <v>South Korea</v>
      </c>
      <c r="H178" s="9" t="str">
        <f ca="1">+WORLDCUP!BD63</f>
        <v>Japan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Senegal</v>
      </c>
      <c r="F179" s="9" t="str">
        <f ca="1">+WORLDCUP!BD61</f>
        <v>Paraguay</v>
      </c>
      <c r="G179" s="9" t="str">
        <f ca="1">+WORLDCUP!BD58</f>
        <v>South Korea</v>
      </c>
      <c r="H179" s="9" t="str">
        <f ca="1">+WORLDCUP!BD63</f>
        <v>Japan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Algeria</v>
      </c>
      <c r="F180" s="9" t="str">
        <f ca="1">+WORLDCUP!BD61</f>
        <v>Paraguay</v>
      </c>
      <c r="G180" s="9" t="str">
        <f ca="1">+WORLDCUP!BD58</f>
        <v>South Korea</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Algeria</v>
      </c>
      <c r="F181" s="9" t="str">
        <f ca="1">+WORLDCUP!BD61</f>
        <v>Paraguay</v>
      </c>
      <c r="G181" s="9" t="str">
        <f ca="1">+WORLDCUP!BD58</f>
        <v>South Korea</v>
      </c>
      <c r="H181" s="9" t="str">
        <f ca="1">+WORLDCUP!BD63</f>
        <v>Japan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Paraguay</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Paraguay</v>
      </c>
      <c r="G183" s="9" t="str">
        <f ca="1">+WORLDCUP!BD58</f>
        <v>South Korea</v>
      </c>
      <c r="H183" s="9" t="str">
        <f ca="1">+WORLDCUP!BD64</f>
        <v>Egypt</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Egypt</v>
      </c>
      <c r="E184" s="9" t="str">
        <f ca="1">+WORLDCUP!BD67</f>
        <v>Algeria</v>
      </c>
      <c r="F184" s="9" t="str">
        <f ca="1">+WORLDCUP!BD61</f>
        <v>Paraguay</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Egypt</v>
      </c>
      <c r="E185" s="9" t="str">
        <f ca="1">+WORLDCUP!BD66</f>
        <v>Senegal</v>
      </c>
      <c r="F185" s="9" t="str">
        <f ca="1">+WORLDCUP!BD61</f>
        <v>Paraguay</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Egypt</v>
      </c>
      <c r="E186" s="9" t="str">
        <f ca="1">+WORLDCUP!BD67</f>
        <v>Algeria</v>
      </c>
      <c r="F186" s="9" t="str">
        <f ca="1">+WORLDCUP!BD61</f>
        <v>Paraguay</v>
      </c>
      <c r="G186" s="9" t="str">
        <f ca="1">+WORLDCUP!BD58</f>
        <v>South Korea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Egypt</v>
      </c>
      <c r="E187" s="9" t="str">
        <f ca="1">+WORLDCUP!BD67</f>
        <v>Algeria</v>
      </c>
      <c r="F187" s="9" t="str">
        <f ca="1">+WORLDCUP!BD61</f>
        <v>Paraguay</v>
      </c>
      <c r="G187" s="9" t="str">
        <f ca="1">+WORLDCUP!BD58</f>
        <v>South Korea</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Paraguay</v>
      </c>
      <c r="G188" s="9" t="str">
        <f ca="1">+WORLDCUP!BD58</f>
        <v>South Korea</v>
      </c>
      <c r="H188" s="9" t="str">
        <f ca="1">+WORLDCUP!BD63</f>
        <v>Japan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South Korea</v>
      </c>
      <c r="H189" s="9" t="str">
        <f ca="1">+WORLDCUP!BD63</f>
        <v>Japan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Paraguay</v>
      </c>
      <c r="G190" s="9" t="str">
        <f ca="1">+WORLDCUP!BD58</f>
        <v>South Korea</v>
      </c>
      <c r="H190" s="9" t="str">
        <f ca="1">+WORLDCUP!BD63</f>
        <v>Japan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South Korea</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South Korea</v>
      </c>
      <c r="H192" s="9" t="str">
        <f ca="1">+WORLDCUP!BD63</f>
        <v>Japan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Egypt</v>
      </c>
      <c r="E193" s="9" t="str">
        <f ca="1">+WORLDCUP!BD67</f>
        <v>Algeria</v>
      </c>
      <c r="F193" s="9" t="str">
        <f ca="1">+WORLDCUP!BD61</f>
        <v>Paraguay</v>
      </c>
      <c r="G193" s="9" t="str">
        <f ca="1">+WORLDCUP!BD58</f>
        <v>South Korea</v>
      </c>
      <c r="H193" s="9" t="str">
        <f ca="1">+WORLDCUP!BD63</f>
        <v>Japan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Egypt</v>
      </c>
      <c r="E194" s="9" t="str">
        <f ca="1">+WORLDCUP!BD66</f>
        <v>Senegal</v>
      </c>
      <c r="F194" s="9" t="str">
        <f ca="1">+WORLDCUP!BD61</f>
        <v>Paraguay</v>
      </c>
      <c r="G194" s="9" t="str">
        <f ca="1">+WORLDCUP!BD58</f>
        <v>South Korea</v>
      </c>
      <c r="H194" s="9" t="str">
        <f ca="1">+WORLDCUP!BD63</f>
        <v>Japan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Egypt</v>
      </c>
      <c r="E195" s="9" t="str">
        <f ca="1">+WORLDCUP!BD67</f>
        <v>Algeria</v>
      </c>
      <c r="F195" s="9" t="str">
        <f ca="1">+WORLDCUP!BD61</f>
        <v>Paraguay</v>
      </c>
      <c r="G195" s="9" t="str">
        <f ca="1">+WORLDCUP!BD58</f>
        <v>South Korea</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Egypt</v>
      </c>
      <c r="E196" s="9" t="str">
        <f ca="1">+WORLDCUP!BD67</f>
        <v>Algeria</v>
      </c>
      <c r="F196" s="9" t="str">
        <f ca="1">+WORLDCUP!BD61</f>
        <v>Paraguay</v>
      </c>
      <c r="G196" s="9" t="str">
        <f ca="1">+WORLDCUP!BD58</f>
        <v>South Korea</v>
      </c>
      <c r="H196" s="9" t="str">
        <f ca="1">+WORLDCUP!BD63</f>
        <v>Japan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Ivory Coast</v>
      </c>
      <c r="F197" s="9" t="str">
        <f ca="1">+WORLDCUP!BD61</f>
        <v>Paraguay</v>
      </c>
      <c r="G197" s="9" t="str">
        <f ca="1">+WORLDCUP!BD58</f>
        <v>South Korea</v>
      </c>
      <c r="H197" s="9" t="str">
        <f ca="1">+WORLDCUP!BD63</f>
        <v>Japan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Algeria</v>
      </c>
      <c r="F198" s="9" t="str">
        <f ca="1">+WORLDCUP!BD61</f>
        <v>Paraguay</v>
      </c>
      <c r="G198" s="9" t="str">
        <f ca="1">+WORLDCUP!BD58</f>
        <v>South Korea</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Algeria</v>
      </c>
      <c r="F199" s="9" t="str">
        <f ca="1">+WORLDCUP!BD61</f>
        <v>Paraguay</v>
      </c>
      <c r="G199" s="9" t="str">
        <f ca="1">+WORLDCUP!BD58</f>
        <v>South Korea</v>
      </c>
      <c r="H199" s="9" t="str">
        <f ca="1">+WORLDCUP!BD63</f>
        <v>Japan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Ivory Coast</v>
      </c>
      <c r="F200" s="9" t="str">
        <f ca="1">+WORLDCUP!BD61</f>
        <v>Paraguay</v>
      </c>
      <c r="G200" s="9" t="str">
        <f ca="1">+WORLDCUP!BD58</f>
        <v>South Korea</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Ivory Coast</v>
      </c>
      <c r="F201" s="9" t="str">
        <f ca="1">+WORLDCUP!BD61</f>
        <v>Paraguay</v>
      </c>
      <c r="G201" s="9" t="str">
        <f ca="1">+WORLDCUP!BD58</f>
        <v>South Korea</v>
      </c>
      <c r="H201" s="9" t="str">
        <f ca="1">+WORLDCUP!BD63</f>
        <v>Japan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Algeria</v>
      </c>
      <c r="F202" s="9" t="str">
        <f ca="1">+WORLDCUP!BD61</f>
        <v>Paraguay</v>
      </c>
      <c r="G202" s="9" t="str">
        <f ca="1">+WORLDCUP!BD58</f>
        <v>South Korea</v>
      </c>
      <c r="H202" s="9" t="str">
        <f ca="1">+WORLDCUP!BD63</f>
        <v>Japan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Egypt</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Japan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Algeria</v>
      </c>
      <c r="F205" s="9" t="str">
        <f ca="1">+WORLDCUP!BD60</f>
        <v>Scotland</v>
      </c>
      <c r="G205" s="9" t="str">
        <f ca="1">+WORLDCUP!BD58</f>
        <v>South Korea</v>
      </c>
      <c r="H205" s="9" t="str">
        <f ca="1">+WORLDCUP!BD63</f>
        <v>Japan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Japan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Senegal</v>
      </c>
      <c r="F207" s="9" t="str">
        <f ca="1">+WORLDCUP!BD60</f>
        <v>Scotland</v>
      </c>
      <c r="G207" s="9" t="str">
        <f ca="1">+WORLDCUP!BD58</f>
        <v>South Korea</v>
      </c>
      <c r="H207" s="9" t="str">
        <f ca="1">+WORLDCUP!BD63</f>
        <v>Japan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Japan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Korea</v>
      </c>
      <c r="H211" s="9" t="str">
        <f ca="1">+WORLDCUP!BD64</f>
        <v>Egypt</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Egypt</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Korea</v>
      </c>
      <c r="H216" s="9" t="str">
        <f ca="1">+WORLDCUP!BD63</f>
        <v>Japan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Japan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Japan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Japan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Egypt</v>
      </c>
      <c r="E221" s="9" t="str">
        <f ca="1">+WORLDCUP!BD67</f>
        <v>Algeria</v>
      </c>
      <c r="F221" s="9" t="str">
        <f ca="1">+WORLDCUP!BD60</f>
        <v>Scotland</v>
      </c>
      <c r="G221" s="9" t="str">
        <f ca="1">+WORLDCUP!BD58</f>
        <v>South Korea</v>
      </c>
      <c r="H221" s="9" t="str">
        <f ca="1">+WORLDCUP!BD63</f>
        <v>Japan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Egypt</v>
      </c>
      <c r="E222" s="9" t="str">
        <f ca="1">+WORLDCUP!BD66</f>
        <v>Senegal</v>
      </c>
      <c r="F222" s="9" t="str">
        <f ca="1">+WORLDCUP!BD60</f>
        <v>Scotland</v>
      </c>
      <c r="G222" s="9" t="str">
        <f ca="1">+WORLDCUP!BD58</f>
        <v>South Korea</v>
      </c>
      <c r="H222" s="9" t="str">
        <f ca="1">+WORLDCUP!BD63</f>
        <v>Japan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Egypt</v>
      </c>
      <c r="E223" s="9" t="str">
        <f ca="1">+WORLDCUP!BD67</f>
        <v>Algeria</v>
      </c>
      <c r="F223" s="9" t="str">
        <f ca="1">+WORLDCUP!BD60</f>
        <v>Scotland</v>
      </c>
      <c r="G223" s="9" t="str">
        <f ca="1">+WORLDCUP!BD58</f>
        <v>South Korea</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Egypt</v>
      </c>
      <c r="E224" s="9" t="str">
        <f ca="1">+WORLDCUP!BD67</f>
        <v>Algeria</v>
      </c>
      <c r="F224" s="9" t="str">
        <f ca="1">+WORLDCUP!BD60</f>
        <v>Scotland</v>
      </c>
      <c r="G224" s="9" t="str">
        <f ca="1">+WORLDCUP!BD58</f>
        <v>South Korea</v>
      </c>
      <c r="H224" s="9" t="str">
        <f ca="1">+WORLDCUP!BD63</f>
        <v>Japan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Korea</v>
      </c>
      <c r="H225" s="9" t="str">
        <f ca="1">+WORLDCUP!BD63</f>
        <v>Japan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Japan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Korea</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Korea</v>
      </c>
      <c r="H229" s="9" t="str">
        <f ca="1">+WORLDCUP!BD63</f>
        <v>Japan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Japan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Algeria</v>
      </c>
      <c r="F232" s="9" t="str">
        <f ca="1">+WORLDCUP!BD60</f>
        <v>Scotland</v>
      </c>
      <c r="G232" s="9" t="str">
        <f ca="1">+WORLDCUP!BD58</f>
        <v>South Korea</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Senegal</v>
      </c>
      <c r="F234" s="9" t="str">
        <f ca="1">+WORLDCUP!BD60</f>
        <v>Scotland</v>
      </c>
      <c r="G234" s="9" t="str">
        <f ca="1">+WORLDCUP!BD58</f>
        <v>South Korea</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Paraguay</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Paraguay</v>
      </c>
      <c r="G237" s="9" t="str">
        <f ca="1">+WORLDCUP!BD58</f>
        <v>South Korea</v>
      </c>
      <c r="H237" s="9" t="str">
        <f ca="1">+WORLDCUP!BD63</f>
        <v>Japan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Scotland</v>
      </c>
      <c r="G238" s="9" t="str">
        <f ca="1">+WORLDCUP!BD58</f>
        <v>South Korea</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Scotland</v>
      </c>
      <c r="G239" s="9" t="str">
        <f ca="1">+WORLDCUP!BD58</f>
        <v>South Korea</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Scotland</v>
      </c>
      <c r="G240" s="9" t="str">
        <f ca="1">+WORLDCUP!BD58</f>
        <v>South Korea</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Scotland</v>
      </c>
      <c r="G241" s="9" t="str">
        <f ca="1">+WORLDCUP!BD58</f>
        <v>South Korea</v>
      </c>
      <c r="H241" s="9" t="str">
        <f ca="1">+WORLDCUP!BD61</f>
        <v>Paraguay</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Paraguay</v>
      </c>
      <c r="G242" s="9" t="str">
        <f ca="1">+WORLDCUP!BD58</f>
        <v>South Korea</v>
      </c>
      <c r="H242" s="9" t="str">
        <f ca="1">+WORLDCUP!BD63</f>
        <v>Japan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Senegal</v>
      </c>
      <c r="F243" s="9" t="str">
        <f ca="1">+WORLDCUP!BD61</f>
        <v>Paraguay</v>
      </c>
      <c r="G243" s="9" t="str">
        <f ca="1">+WORLDCUP!BD58</f>
        <v>South Korea</v>
      </c>
      <c r="H243" s="9" t="str">
        <f ca="1">+WORLDCUP!BD63</f>
        <v>Japan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Paraguay</v>
      </c>
      <c r="G244" s="9" t="str">
        <f ca="1">+WORLDCUP!BD58</f>
        <v>South Korea</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Paraguay</v>
      </c>
      <c r="G245" s="9" t="str">
        <f ca="1">+WORLDCUP!BD58</f>
        <v>South Korea</v>
      </c>
      <c r="H245" s="9" t="str">
        <f ca="1">+WORLDCUP!BD63</f>
        <v>Japan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Japan</v>
      </c>
      <c r="F246" s="9" t="str">
        <f ca="1">+WORLDCUP!BD60</f>
        <v>Scotland</v>
      </c>
      <c r="G246" s="9" t="str">
        <f ca="1">+WORLDCUP!BD58</f>
        <v>South Korea</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Paraguay</v>
      </c>
      <c r="G247" s="9" t="str">
        <f ca="1">+WORLDCUP!BD58</f>
        <v>South Korea</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Japan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Japan</v>
      </c>
      <c r="F249" s="9" t="str">
        <f ca="1">+WORLDCUP!BD60</f>
        <v>Scotland</v>
      </c>
      <c r="G249" s="9" t="str">
        <f ca="1">+WORLDCUP!BD58</f>
        <v>South Korea</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Japan</v>
      </c>
      <c r="F250" s="9" t="str">
        <f ca="1">+WORLDCUP!BD60</f>
        <v>Scotland</v>
      </c>
      <c r="G250" s="9" t="str">
        <f ca="1">+WORLDCUP!BD58</f>
        <v>South Korea</v>
      </c>
      <c r="H250" s="9" t="str">
        <f ca="1">+WORLDCUP!BD61</f>
        <v>Paraguay</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Japan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Korea</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Paraguay</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Egypt</v>
      </c>
      <c r="E257" s="9" t="str">
        <f ca="1">+WORLDCUP!BD67</f>
        <v>Algeria</v>
      </c>
      <c r="F257" s="9" t="str">
        <f ca="1">+WORLDCUP!BD60</f>
        <v>Scotland</v>
      </c>
      <c r="G257" s="9" t="str">
        <f ca="1">+WORLDCUP!BD58</f>
        <v>South Korea</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Egypt</v>
      </c>
      <c r="E258" s="9" t="str">
        <f ca="1">+WORLDCUP!BD66</f>
        <v>Senegal</v>
      </c>
      <c r="F258" s="9" t="str">
        <f ca="1">+WORLDCUP!BD60</f>
        <v>Scotland</v>
      </c>
      <c r="G258" s="9" t="str">
        <f ca="1">+WORLDCUP!BD58</f>
        <v>South Korea</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Egypt</v>
      </c>
      <c r="E259" s="9" t="str">
        <f ca="1">+WORLDCUP!BD67</f>
        <v>Algeria</v>
      </c>
      <c r="F259" s="9" t="str">
        <f ca="1">+WORLDCUP!BD60</f>
        <v>Scotland</v>
      </c>
      <c r="G259" s="9" t="str">
        <f ca="1">+WORLDCUP!BD58</f>
        <v>South Korea</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Egypt</v>
      </c>
      <c r="E260" s="9" t="str">
        <f ca="1">+WORLDCUP!BD67</f>
        <v>Algeria</v>
      </c>
      <c r="F260" s="9" t="str">
        <f ca="1">+WORLDCUP!BD60</f>
        <v>Scotland</v>
      </c>
      <c r="G260" s="9" t="str">
        <f ca="1">+WORLDCUP!BD58</f>
        <v>South Korea</v>
      </c>
      <c r="H260" s="9" t="str">
        <f ca="1">+WORLDCUP!BD61</f>
        <v>Paraguay</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Korea</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Paraguay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Paraguay</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Korea</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Korea</v>
      </c>
      <c r="H265" s="9" t="str">
        <f ca="1">+WORLDCUP!BD61</f>
        <v>Paraguay</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Paraguay</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Korea</v>
      </c>
      <c r="H267" s="9" t="str">
        <f ca="1">+WORLDCUP!BD63</f>
        <v>Japan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Paraguay</v>
      </c>
      <c r="G268" s="9" t="str">
        <f ca="1">+WORLDCUP!BD58</f>
        <v>South Korea</v>
      </c>
      <c r="H268" s="9" t="str">
        <f ca="1">+WORLDCUP!BD63</f>
        <v>Japan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Korea</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Korea</v>
      </c>
      <c r="H270" s="9" t="str">
        <f ca="1">+WORLDCUP!BD63</f>
        <v>Japan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South Korea</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Scotland</v>
      </c>
      <c r="G272" s="9" t="str">
        <f ca="1">+WORLDCUP!BD58</f>
        <v>South Korea</v>
      </c>
      <c r="H272" s="9" t="str">
        <f ca="1">+WORLDCUP!BD61</f>
        <v>Paraguay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Japan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South Korea</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South Korea</v>
      </c>
      <c r="H275" s="9" t="str">
        <f ca="1">+WORLDCUP!BD61</f>
        <v>Paraguay</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Japan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Ivory Coast</v>
      </c>
      <c r="F277" s="9" t="str">
        <f ca="1">+WORLDCUP!BD61</f>
        <v>Paraguay</v>
      </c>
      <c r="G277" s="9" t="str">
        <f ca="1">+WORLDCUP!BD58</f>
        <v>South Korea</v>
      </c>
      <c r="H277" s="9" t="str">
        <f ca="1">+WORLDCUP!BD63</f>
        <v>Japan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Paraguay</v>
      </c>
      <c r="G278" s="9" t="str">
        <f ca="1">+WORLDCUP!BD58</f>
        <v>South Korea</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Paraguay</v>
      </c>
      <c r="G279" s="9" t="str">
        <f ca="1">+WORLDCUP!BD58</f>
        <v>South Korea</v>
      </c>
      <c r="H279" s="9" t="str">
        <f ca="1">+WORLDCUP!BD63</f>
        <v>Japan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Ivory Coast</v>
      </c>
      <c r="F280" s="9" t="str">
        <f ca="1">+WORLDCUP!BD61</f>
        <v>Paraguay</v>
      </c>
      <c r="G280" s="9" t="str">
        <f ca="1">+WORLDCUP!BD58</f>
        <v>South Korea</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Ivory Coast</v>
      </c>
      <c r="F281" s="9" t="str">
        <f ca="1">+WORLDCUP!BD61</f>
        <v>Paraguay</v>
      </c>
      <c r="G281" s="9" t="str">
        <f ca="1">+WORLDCUP!BD58</f>
        <v>South Korea</v>
      </c>
      <c r="H281" s="9" t="str">
        <f ca="1">+WORLDCUP!BD63</f>
        <v>Japan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Paraguay</v>
      </c>
      <c r="G282" s="9" t="str">
        <f ca="1">+WORLDCUP!BD58</f>
        <v>South Korea</v>
      </c>
      <c r="H282" s="9" t="str">
        <f ca="1">+WORLDCUP!BD63</f>
        <v>Japan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Japan</v>
      </c>
      <c r="F283" s="9" t="str">
        <f ca="1">+WORLDCUP!BD60</f>
        <v>Scotland</v>
      </c>
      <c r="G283" s="9" t="str">
        <f ca="1">+WORLDCUP!BD58</f>
        <v>South Korea</v>
      </c>
      <c r="H283" s="9" t="str">
        <f ca="1">+WORLDCUP!BD61</f>
        <v>Paraguay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Korea</v>
      </c>
      <c r="H284" s="9" t="str">
        <f ca="1">+WORLDCUP!BD63</f>
        <v>Japan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Japan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Korea</v>
      </c>
      <c r="H286" s="9" t="str">
        <f ca="1">+WORLDCUP!BD63</f>
        <v>Japan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Senegal</v>
      </c>
      <c r="H287" s="9" t="str">
        <f ca="1">+WORLDCUP!BD64</f>
        <v>Egypt</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Senegal</v>
      </c>
      <c r="H288" s="9" t="str">
        <f ca="1">+WORLDCUP!BD63</f>
        <v>Japan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South Korea</v>
      </c>
      <c r="H289" s="9" t="str">
        <f ca="1">+WORLDCUP!BD64</f>
        <v>Egypt</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Japan</v>
      </c>
      <c r="G290" s="9" t="str">
        <f ca="1">+WORLDCUP!BD58</f>
        <v>South Korea</v>
      </c>
      <c r="H290" s="9" t="str">
        <f ca="1">+WORLDCUP!BD64</f>
        <v>Egypt</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Bosnia and Herzegovina</v>
      </c>
      <c r="F291" s="9" t="str">
        <f ca="1">+WORLDCUP!BD58</f>
        <v>South Korea</v>
      </c>
      <c r="G291" s="9" t="str">
        <f ca="1">+WORLDCUP!BD66</f>
        <v>Senegal</v>
      </c>
      <c r="H291" s="9" t="str">
        <f ca="1">+WORLDCUP!BD63</f>
        <v>Japan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Japan</v>
      </c>
      <c r="G292" s="9" t="str">
        <f ca="1">+WORLDCUP!BD58</f>
        <v>South Korea</v>
      </c>
      <c r="H292" s="9" t="str">
        <f ca="1">+WORLDCUP!BD64</f>
        <v>Egypt</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Japan</v>
      </c>
      <c r="G293" s="9" t="str">
        <f ca="1">+WORLDCUP!BD58</f>
        <v>South Korea</v>
      </c>
      <c r="H293" s="9" t="str">
        <f ca="1">+WORLDCUP!BD64</f>
        <v>Egypt</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Senegal</v>
      </c>
      <c r="H295" s="9" t="str">
        <f ca="1">+WORLDCUP!BD64</f>
        <v>Egypt</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Egypt</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Egypt</v>
      </c>
      <c r="E297" s="9" t="str">
        <f ca="1">+WORLDCUP!BD59</f>
        <v>Bosnia and Herzegovina</v>
      </c>
      <c r="F297" s="9" t="str">
        <f ca="1">+WORLDCUP!BD58</f>
        <v>South Korea</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Egypt</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Egypt</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Senegal</v>
      </c>
      <c r="H300" s="9" t="str">
        <f ca="1">+WORLDCUP!BD63</f>
        <v>Japan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Bosnia and Herzegovina</v>
      </c>
      <c r="F302" s="9" t="str">
        <f ca="1">+WORLDCUP!BD63</f>
        <v>Japan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South Korea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South Korea</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South Korea</v>
      </c>
      <c r="H305" s="9" t="str">
        <f ca="1">+WORLDCUP!BD64</f>
        <v>Egypt</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Egypt</v>
      </c>
      <c r="E306" s="9" t="str">
        <f ca="1">+WORLDCUP!BD59</f>
        <v>Bosnia and Herzegovina</v>
      </c>
      <c r="F306" s="9" t="str">
        <f ca="1">+WORLDCUP!BD58</f>
        <v>South Korea</v>
      </c>
      <c r="G306" s="9" t="str">
        <f ca="1">+WORLDCUP!BD66</f>
        <v>Senegal</v>
      </c>
      <c r="H306" s="9" t="str">
        <f ca="1">+WORLDCUP!BD63</f>
        <v>Japan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South Korea</v>
      </c>
      <c r="H307" s="9" t="str">
        <f ca="1">+WORLDCUP!BD64</f>
        <v>Egypt</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South Korea</v>
      </c>
      <c r="H308" s="9" t="str">
        <f ca="1">+WORLDCUP!BD64</f>
        <v>Egypt</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Egypt</v>
      </c>
      <c r="E309" s="9" t="str">
        <f ca="1">+WORLDCUP!BD59</f>
        <v>Bosnia and Herzegovina</v>
      </c>
      <c r="F309" s="9" t="str">
        <f ca="1">+WORLDCUP!BD63</f>
        <v>Japan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Japan</v>
      </c>
      <c r="G310" s="9" t="str">
        <f ca="1">+WORLDCUP!BD58</f>
        <v>South Korea</v>
      </c>
      <c r="H310" s="9" t="str">
        <f ca="1">+WORLDCUP!BD64</f>
        <v>Egypt</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Japan</v>
      </c>
      <c r="G311" s="9" t="str">
        <f ca="1">+WORLDCUP!BD58</f>
        <v>South Korea</v>
      </c>
      <c r="H311" s="9" t="str">
        <f ca="1">+WORLDCUP!BD64</f>
        <v>Egypt</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Egypt</v>
      </c>
      <c r="E312" s="9" t="str">
        <f ca="1">+WORLDCUP!BD59</f>
        <v>Bosnia and Herzegovina</v>
      </c>
      <c r="F312" s="9" t="str">
        <f ca="1">+WORLDCUP!BD63</f>
        <v>Japan</v>
      </c>
      <c r="G312" s="9" t="str">
        <f ca="1">+WORLDCUP!BD58</f>
        <v>South Korea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Egypt</v>
      </c>
      <c r="E313" s="9" t="str">
        <f ca="1">+WORLDCUP!BD59</f>
        <v>Bosnia and Herzegovina</v>
      </c>
      <c r="F313" s="9" t="str">
        <f ca="1">+WORLDCUP!BD63</f>
        <v>Japan</v>
      </c>
      <c r="G313" s="9" t="str">
        <f ca="1">+WORLDCUP!BD58</f>
        <v>South Korea</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Japan</v>
      </c>
      <c r="G314" s="9" t="str">
        <f ca="1">+WORLDCUP!BD58</f>
        <v>South Korea</v>
      </c>
      <c r="H314" s="9" t="str">
        <f ca="1">+WORLDCUP!BD64</f>
        <v>Egypt</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South Korea</v>
      </c>
      <c r="H316" s="9" t="str">
        <f ca="1">+WORLDCUP!BD64</f>
        <v>Egypt</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South Korea</v>
      </c>
      <c r="H317" s="9" t="str">
        <f ca="1">+WORLDCUP!BD64</f>
        <v>Egypt</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Bosnia and Herzegovina</v>
      </c>
      <c r="F318" s="9" t="str">
        <f ca="1">+WORLDCUP!BD61</f>
        <v>Paraguay</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South Korea</v>
      </c>
      <c r="H319" s="9" t="str">
        <f ca="1">+WORLDCUP!BD64</f>
        <v>Egypt</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South Korea</v>
      </c>
      <c r="H320" s="9" t="str">
        <f ca="1">+WORLDCUP!BD64</f>
        <v>Egypt</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South Korea</v>
      </c>
      <c r="H321" s="9" t="str">
        <f ca="1">+WORLDCUP!BD63</f>
        <v>Japan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South Korea</v>
      </c>
      <c r="H322" s="9" t="str">
        <f ca="1">+WORLDCUP!BD63</f>
        <v>Japan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South Korea</v>
      </c>
      <c r="H323" s="9" t="str">
        <f ca="1">+WORLDCUP!BD63</f>
        <v>Japan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South Korea</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South Korea</v>
      </c>
      <c r="H325" s="9" t="str">
        <f ca="1">+WORLDCUP!BD63</f>
        <v>Japan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Bosnia and Herzegovina</v>
      </c>
      <c r="F326" s="9" t="str">
        <f ca="1">+WORLDCUP!BD61</f>
        <v>Paraguay</v>
      </c>
      <c r="G326" s="9" t="str">
        <f ca="1">+WORLDCUP!BD58</f>
        <v>South Korea</v>
      </c>
      <c r="H326" s="9" t="str">
        <f ca="1">+WORLDCUP!BD64</f>
        <v>Egypt</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Bosnia and Herzegovina</v>
      </c>
      <c r="F327" s="9" t="str">
        <f ca="1">+WORLDCUP!BD61</f>
        <v>Paraguay</v>
      </c>
      <c r="G327" s="9" t="str">
        <f ca="1">+WORLDCUP!BD58</f>
        <v>South Korea</v>
      </c>
      <c r="H327" s="9" t="str">
        <f ca="1">+WORLDCUP!BD63</f>
        <v>Japan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Bosnia and Herzegovina</v>
      </c>
      <c r="F328" s="9" t="str">
        <f ca="1">+WORLDCUP!BD61</f>
        <v>Paraguay</v>
      </c>
      <c r="G328" s="9" t="str">
        <f ca="1">+WORLDCUP!BD58</f>
        <v>South Korea</v>
      </c>
      <c r="H328" s="9" t="str">
        <f ca="1">+WORLDCUP!BD64</f>
        <v>Egypt</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Bosnia and Herzegovina</v>
      </c>
      <c r="F329" s="9" t="str">
        <f ca="1">+WORLDCUP!BD61</f>
        <v>Paraguay</v>
      </c>
      <c r="G329" s="9" t="str">
        <f ca="1">+WORLDCUP!BD58</f>
        <v>South Korea</v>
      </c>
      <c r="H329" s="9" t="str">
        <f ca="1">+WORLDCUP!BD64</f>
        <v>Egypt</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Bosnia and Herzegovina</v>
      </c>
      <c r="F330" s="9" t="str">
        <f ca="1">+WORLDCUP!BD61</f>
        <v>Paraguay</v>
      </c>
      <c r="G330" s="9" t="str">
        <f ca="1">+WORLDCUP!BD58</f>
        <v>South Korea</v>
      </c>
      <c r="H330" s="9" t="str">
        <f ca="1">+WORLDCUP!BD63</f>
        <v>Japan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Bosnia and Herzegovina</v>
      </c>
      <c r="F331" s="9" t="str">
        <f ca="1">+WORLDCUP!BD61</f>
        <v>Paraguay</v>
      </c>
      <c r="G331" s="9" t="str">
        <f ca="1">+WORLDCUP!BD58</f>
        <v>South Korea</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Bosnia and Herzegovina</v>
      </c>
      <c r="F332" s="9" t="str">
        <f ca="1">+WORLDCUP!BD61</f>
        <v>Paraguay</v>
      </c>
      <c r="G332" s="9" t="str">
        <f ca="1">+WORLDCUP!BD58</f>
        <v>South Korea</v>
      </c>
      <c r="H332" s="9" t="str">
        <f ca="1">+WORLDCUP!BD63</f>
        <v>Japan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Bosnia and Herzegovina</v>
      </c>
      <c r="F333" s="9" t="str">
        <f ca="1">+WORLDCUP!BD61</f>
        <v>Paraguay</v>
      </c>
      <c r="G333" s="9" t="str">
        <f ca="1">+WORLDCUP!BD58</f>
        <v>South Korea</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Bosnia and Herzegovina</v>
      </c>
      <c r="F334" s="9" t="str">
        <f ca="1">+WORLDCUP!BD61</f>
        <v>Paraguay</v>
      </c>
      <c r="G334" s="9" t="str">
        <f ca="1">+WORLDCUP!BD58</f>
        <v>South Korea</v>
      </c>
      <c r="H334" s="9" t="str">
        <f ca="1">+WORLDCUP!BD63</f>
        <v>Japan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Bosnia and Herzegovina</v>
      </c>
      <c r="F335" s="9" t="str">
        <f ca="1">+WORLDCUP!BD61</f>
        <v>Paraguay</v>
      </c>
      <c r="G335" s="9" t="str">
        <f ca="1">+WORLDCUP!BD58</f>
        <v>South Korea</v>
      </c>
      <c r="H335" s="9" t="str">
        <f ca="1">+WORLDCUP!BD63</f>
        <v>Japan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Senegal</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Bosnia and Herzegovina</v>
      </c>
      <c r="F338" s="9" t="str">
        <f ca="1">+WORLDCUP!BD61</f>
        <v>Paraguay</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South Korea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South Korea</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South Korea</v>
      </c>
      <c r="H341" s="9" t="str">
        <f ca="1">+WORLDCUP!BD64</f>
        <v>Egypt</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Egypt</v>
      </c>
      <c r="E342" s="9" t="str">
        <f ca="1">+WORLDCUP!BD59</f>
        <v>Bosnia and Herzegovina</v>
      </c>
      <c r="F342" s="9" t="str">
        <f ca="1">+WORLDCUP!BD58</f>
        <v>South Korea</v>
      </c>
      <c r="G342" s="9" t="str">
        <f ca="1">+WORLDCUP!BD66</f>
        <v>Senegal</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South Korea</v>
      </c>
      <c r="H343" s="9" t="str">
        <f ca="1">+WORLDCUP!BD64</f>
        <v>Egypt</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South Korea</v>
      </c>
      <c r="H344" s="9" t="str">
        <f ca="1">+WORLDCUP!BD64</f>
        <v>Egypt</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Egypt</v>
      </c>
      <c r="E345" s="9" t="str">
        <f ca="1">+WORLDCUP!BD59</f>
        <v>Bosnia and Herzegovina</v>
      </c>
      <c r="F345" s="9" t="str">
        <f ca="1">+WORLDCUP!BD61</f>
        <v>Paraguay</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South Korea</v>
      </c>
      <c r="H346" s="9" t="str">
        <f ca="1">+WORLDCUP!BD64</f>
        <v>Egypt</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South Korea</v>
      </c>
      <c r="H347" s="9" t="str">
        <f ca="1">+WORLDCUP!BD64</f>
        <v>Egypt</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Egypt</v>
      </c>
      <c r="E348" s="9" t="str">
        <f ca="1">+WORLDCUP!BD59</f>
        <v>Bosnia and Herzegovina</v>
      </c>
      <c r="F348" s="9" t="str">
        <f ca="1">+WORLDCUP!BD61</f>
        <v>Paraguay</v>
      </c>
      <c r="G348" s="9" t="str">
        <f ca="1">+WORLDCUP!BD58</f>
        <v>South Korea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Egypt</v>
      </c>
      <c r="E349" s="9" t="str">
        <f ca="1">+WORLDCUP!BD59</f>
        <v>Bosnia and Herzegovina</v>
      </c>
      <c r="F349" s="9" t="str">
        <f ca="1">+WORLDCUP!BD61</f>
        <v>Paraguay</v>
      </c>
      <c r="G349" s="9" t="str">
        <f ca="1">+WORLDCUP!BD58</f>
        <v>South Korea</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South Korea</v>
      </c>
      <c r="H350" s="9" t="str">
        <f ca="1">+WORLDCUP!BD64</f>
        <v>Egypt</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South Korea</v>
      </c>
      <c r="H351" s="9" t="str">
        <f ca="1">+WORLDCUP!BD63</f>
        <v>Japan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Bosnia and Herzegovina</v>
      </c>
      <c r="F352" s="9" t="str">
        <f ca="1">+WORLDCUP!BD61</f>
        <v>Paraguay</v>
      </c>
      <c r="G352" s="9" t="str">
        <f ca="1">+WORLDCUP!BD58</f>
        <v>South Korea</v>
      </c>
      <c r="H352" s="9" t="str">
        <f ca="1">+WORLDCUP!BD63</f>
        <v>Japan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South Korea</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South Korea</v>
      </c>
      <c r="H354" s="9" t="str">
        <f ca="1">+WORLDCUP!BD63</f>
        <v>Japan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Paraguay</v>
      </c>
      <c r="G355" s="9" t="str">
        <f ca="1">+WORLDCUP!BD58</f>
        <v>South Korea</v>
      </c>
      <c r="H355" s="9" t="str">
        <f ca="1">+WORLDCUP!BD63</f>
        <v>Japan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South Korea</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South Korea</v>
      </c>
      <c r="H357" s="9" t="str">
        <f ca="1">+WORLDCUP!BD63</f>
        <v>Japan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Paraguay</v>
      </c>
      <c r="G358" s="9" t="str">
        <f ca="1">+WORLDCUP!BD58</f>
        <v>South Korea</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Paraguay</v>
      </c>
      <c r="G359" s="9" t="str">
        <f ca="1">+WORLDCUP!BD58</f>
        <v>South Korea</v>
      </c>
      <c r="H359" s="9" t="str">
        <f ca="1">+WORLDCUP!BD63</f>
        <v>Japan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South Korea</v>
      </c>
      <c r="H360" s="9" t="str">
        <f ca="1">+WORLDCUP!BD63</f>
        <v>Japan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Egypt</v>
      </c>
      <c r="E361" s="9" t="str">
        <f ca="1">+WORLDCUP!BD59</f>
        <v>Bosnia and Herzegovina</v>
      </c>
      <c r="F361" s="9" t="str">
        <f ca="1">+WORLDCUP!BD61</f>
        <v>Paraguay</v>
      </c>
      <c r="G361" s="9" t="str">
        <f ca="1">+WORLDCUP!BD58</f>
        <v>South Korea</v>
      </c>
      <c r="H361" s="9" t="str">
        <f ca="1">+WORLDCUP!BD63</f>
        <v>Japan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Egypt</v>
      </c>
      <c r="E362" s="9" t="str">
        <f ca="1">+WORLDCUP!BD59</f>
        <v>Bosnia and Herzegovina</v>
      </c>
      <c r="F362" s="9" t="str">
        <f ca="1">+WORLDCUP!BD61</f>
        <v>Paraguay</v>
      </c>
      <c r="G362" s="9" t="str">
        <f ca="1">+WORLDCUP!BD58</f>
        <v>South Korea</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Egypt</v>
      </c>
      <c r="E363" s="9" t="str">
        <f ca="1">+WORLDCUP!BD59</f>
        <v>Bosnia and Herzegovina</v>
      </c>
      <c r="F363" s="9" t="str">
        <f ca="1">+WORLDCUP!BD61</f>
        <v>Paraguay</v>
      </c>
      <c r="G363" s="9" t="str">
        <f ca="1">+WORLDCUP!BD58</f>
        <v>South Korea</v>
      </c>
      <c r="H363" s="9" t="str">
        <f ca="1">+WORLDCUP!BD63</f>
        <v>Japan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Egypt</v>
      </c>
      <c r="E364" s="9" t="str">
        <f ca="1">+WORLDCUP!BD59</f>
        <v>Bosnia and Herzegovina</v>
      </c>
      <c r="F364" s="9" t="str">
        <f ca="1">+WORLDCUP!BD61</f>
        <v>Paraguay</v>
      </c>
      <c r="G364" s="9" t="str">
        <f ca="1">+WORLDCUP!BD58</f>
        <v>South Korea</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Egypt</v>
      </c>
      <c r="E365" s="9" t="str">
        <f ca="1">+WORLDCUP!BD59</f>
        <v>Bosnia and Herzegovina</v>
      </c>
      <c r="F365" s="9" t="str">
        <f ca="1">+WORLDCUP!BD61</f>
        <v>Paraguay</v>
      </c>
      <c r="G365" s="9" t="str">
        <f ca="1">+WORLDCUP!BD58</f>
        <v>South Korea</v>
      </c>
      <c r="H365" s="9" t="str">
        <f ca="1">+WORLDCUP!BD63</f>
        <v>Japan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Egypt</v>
      </c>
      <c r="E366" s="9" t="str">
        <f ca="1">+WORLDCUP!BD59</f>
        <v>Bosnia and Herzegovina</v>
      </c>
      <c r="F366" s="9" t="str">
        <f ca="1">+WORLDCUP!BD61</f>
        <v>Paraguay</v>
      </c>
      <c r="G366" s="9" t="str">
        <f ca="1">+WORLDCUP!BD58</f>
        <v>South Korea</v>
      </c>
      <c r="H366" s="9" t="str">
        <f ca="1">+WORLDCUP!BD63</f>
        <v>Japan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Bosnia and Herzegovina</v>
      </c>
      <c r="F367" s="9" t="str">
        <f ca="1">+WORLDCUP!BD61</f>
        <v>Paraguay</v>
      </c>
      <c r="G367" s="9" t="str">
        <f ca="1">+WORLDCUP!BD58</f>
        <v>South Korea</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Bosnia and Herzegovina</v>
      </c>
      <c r="F368" s="9" t="str">
        <f ca="1">+WORLDCUP!BD61</f>
        <v>Paraguay</v>
      </c>
      <c r="G368" s="9" t="str">
        <f ca="1">+WORLDCUP!BD58</f>
        <v>South Korea</v>
      </c>
      <c r="H368" s="9" t="str">
        <f ca="1">+WORLDCUP!BD63</f>
        <v>Japan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Bosnia and Herzegovina</v>
      </c>
      <c r="F369" s="9" t="str">
        <f ca="1">+WORLDCUP!BD61</f>
        <v>Paraguay</v>
      </c>
      <c r="G369" s="9" t="str">
        <f ca="1">+WORLDCUP!BD58</f>
        <v>South Korea</v>
      </c>
      <c r="H369" s="9" t="str">
        <f ca="1">+WORLDCUP!BD63</f>
        <v>Japan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Bosnia and Herzegovina</v>
      </c>
      <c r="F370" s="9" t="str">
        <f ca="1">+WORLDCUP!BD61</f>
        <v>Paraguay</v>
      </c>
      <c r="G370" s="9" t="str">
        <f ca="1">+WORLDCUP!BD58</f>
        <v>South Korea</v>
      </c>
      <c r="H370" s="9" t="str">
        <f ca="1">+WORLDCUP!BD63</f>
        <v>Japan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Egypt</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Egypt</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Egypt</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Egypt</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Japan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Japan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Korea</v>
      </c>
      <c r="H379" s="9" t="str">
        <f ca="1">+WORLDCUP!BD63</f>
        <v>Japan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Japan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South Korea</v>
      </c>
      <c r="H382" s="9" t="str">
        <f ca="1">+WORLDCUP!BD64</f>
        <v>Egypt</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Bosnia and Herzegovina</v>
      </c>
      <c r="F383" s="9" t="str">
        <f ca="1">+WORLDCUP!BD60</f>
        <v>Scotland</v>
      </c>
      <c r="G383" s="9" t="str">
        <f ca="1">+WORLDCUP!BD58</f>
        <v>South Korea</v>
      </c>
      <c r="H383" s="9" t="str">
        <f ca="1">+WORLDCUP!BD63</f>
        <v>Japan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South Korea</v>
      </c>
      <c r="H384" s="9" t="str">
        <f ca="1">+WORLDCUP!BD64</f>
        <v>Egypt</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South Korea</v>
      </c>
      <c r="H385" s="9" t="str">
        <f ca="1">+WORLDCUP!BD64</f>
        <v>Egypt</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Bosnia and Herzegovina</v>
      </c>
      <c r="F386" s="9" t="str">
        <f ca="1">+WORLDCUP!BD60</f>
        <v>Scotland</v>
      </c>
      <c r="G386" s="9" t="str">
        <f ca="1">+WORLDCUP!BD58</f>
        <v>South Korea</v>
      </c>
      <c r="H386" s="9" t="str">
        <f ca="1">+WORLDCUP!BD63</f>
        <v>Japan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Bosnia and Herzegovina</v>
      </c>
      <c r="F387" s="9" t="str">
        <f ca="1">+WORLDCUP!BD60</f>
        <v>Scotland</v>
      </c>
      <c r="G387" s="9" t="str">
        <f ca="1">+WORLDCUP!BD58</f>
        <v>South Korea</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Bosnia and Herzegovina</v>
      </c>
      <c r="F388" s="9" t="str">
        <f ca="1">+WORLDCUP!BD60</f>
        <v>Scotland</v>
      </c>
      <c r="G388" s="9" t="str">
        <f ca="1">+WORLDCUP!BD58</f>
        <v>South Korea</v>
      </c>
      <c r="H388" s="9" t="str">
        <f ca="1">+WORLDCUP!BD63</f>
        <v>Japan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Bosnia and Herzegovina</v>
      </c>
      <c r="F389" s="9" t="str">
        <f ca="1">+WORLDCUP!BD60</f>
        <v>Scotland</v>
      </c>
      <c r="G389" s="9" t="str">
        <f ca="1">+WORLDCUP!BD58</f>
        <v>South Korea</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Bosnia and Herzegovina</v>
      </c>
      <c r="F390" s="9" t="str">
        <f ca="1">+WORLDCUP!BD60</f>
        <v>Scotland</v>
      </c>
      <c r="G390" s="9" t="str">
        <f ca="1">+WORLDCUP!BD58</f>
        <v>South Korea</v>
      </c>
      <c r="H390" s="9" t="str">
        <f ca="1">+WORLDCUP!BD63</f>
        <v>Japan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Bosnia and Herzegovina</v>
      </c>
      <c r="F391" s="9" t="str">
        <f ca="1">+WORLDCUP!BD60</f>
        <v>Scotland</v>
      </c>
      <c r="G391" s="9" t="str">
        <f ca="1">+WORLDCUP!BD58</f>
        <v>South Korea</v>
      </c>
      <c r="H391" s="9" t="str">
        <f ca="1">+WORLDCUP!BD63</f>
        <v>Japan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Egypt</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Egypt</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Egypt</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Egypt</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Egypt</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Egypt</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Egypt</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Egypt</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Egypt</v>
      </c>
      <c r="E405" s="9" t="str">
        <f ca="1">+WORLDCUP!BD59</f>
        <v>Bosnia and Herzegovina</v>
      </c>
      <c r="F405" s="9" t="str">
        <f ca="1">+WORLDCUP!BD60</f>
        <v>Scotland</v>
      </c>
      <c r="G405" s="9" t="str">
        <f ca="1">+WORLDCUP!BD58</f>
        <v>South Korea</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Egypt</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Japan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Korea</v>
      </c>
      <c r="H408" s="9" t="str">
        <f ca="1">+WORLDCUP!BD63</f>
        <v>Japan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Japan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Japan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Japan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Japan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Japan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Egypt</v>
      </c>
      <c r="E417" s="9" t="str">
        <f ca="1">+WORLDCUP!BD59</f>
        <v>Bosnia and Herzegovina</v>
      </c>
      <c r="F417" s="9" t="str">
        <f ca="1">+WORLDCUP!BD60</f>
        <v>Scotland</v>
      </c>
      <c r="G417" s="9" t="str">
        <f ca="1">+WORLDCUP!BD58</f>
        <v>South Korea</v>
      </c>
      <c r="H417" s="9" t="str">
        <f ca="1">+WORLDCUP!BD63</f>
        <v>Japan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Egypt</v>
      </c>
      <c r="E418" s="9" t="str">
        <f ca="1">+WORLDCUP!BD59</f>
        <v>Bosnia and Herzegovina</v>
      </c>
      <c r="F418" s="9" t="str">
        <f ca="1">+WORLDCUP!BD60</f>
        <v>Scotland</v>
      </c>
      <c r="G418" s="9" t="str">
        <f ca="1">+WORLDCUP!BD58</f>
        <v>South Korea</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Egypt</v>
      </c>
      <c r="E419" s="9" t="str">
        <f ca="1">+WORLDCUP!BD59</f>
        <v>Bosnia and Herzegovina</v>
      </c>
      <c r="F419" s="9" t="str">
        <f ca="1">+WORLDCUP!BD60</f>
        <v>Scotland</v>
      </c>
      <c r="G419" s="9" t="str">
        <f ca="1">+WORLDCUP!BD58</f>
        <v>South Korea</v>
      </c>
      <c r="H419" s="9" t="str">
        <f ca="1">+WORLDCUP!BD63</f>
        <v>Japan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Egypt</v>
      </c>
      <c r="E420" s="9" t="str">
        <f ca="1">+WORLDCUP!BD59</f>
        <v>Bosnia and Herzegovina</v>
      </c>
      <c r="F420" s="9" t="str">
        <f ca="1">+WORLDCUP!BD60</f>
        <v>Scotland</v>
      </c>
      <c r="G420" s="9" t="str">
        <f ca="1">+WORLDCUP!BD58</f>
        <v>South Korea</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Egypt</v>
      </c>
      <c r="E421" s="9" t="str">
        <f ca="1">+WORLDCUP!BD59</f>
        <v>Bosnia and Herzegovina</v>
      </c>
      <c r="F421" s="9" t="str">
        <f ca="1">+WORLDCUP!BD60</f>
        <v>Scotland</v>
      </c>
      <c r="G421" s="9" t="str">
        <f ca="1">+WORLDCUP!BD58</f>
        <v>South Korea</v>
      </c>
      <c r="H421" s="9" t="str">
        <f ca="1">+WORLDCUP!BD63</f>
        <v>Japan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Egypt</v>
      </c>
      <c r="E422" s="9" t="str">
        <f ca="1">+WORLDCUP!BD59</f>
        <v>Bosnia and Herzegovina</v>
      </c>
      <c r="F422" s="9" t="str">
        <f ca="1">+WORLDCUP!BD60</f>
        <v>Scotland</v>
      </c>
      <c r="G422" s="9" t="str">
        <f ca="1">+WORLDCUP!BD58</f>
        <v>South Korea</v>
      </c>
      <c r="H422" s="9" t="str">
        <f ca="1">+WORLDCUP!BD63</f>
        <v>Japan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Bosnia and Herzegovina</v>
      </c>
      <c r="F423" s="9" t="str">
        <f ca="1">+WORLDCUP!BD60</f>
        <v>Scotland</v>
      </c>
      <c r="G423" s="9" t="str">
        <f ca="1">+WORLDCUP!BD58</f>
        <v>South Korea</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Bosnia and Herzegovina</v>
      </c>
      <c r="F424" s="9" t="str">
        <f ca="1">+WORLDCUP!BD60</f>
        <v>Scotland</v>
      </c>
      <c r="G424" s="9" t="str">
        <f ca="1">+WORLDCUP!BD58</f>
        <v>South Korea</v>
      </c>
      <c r="H424" s="9" t="str">
        <f ca="1">+WORLDCUP!BD63</f>
        <v>Japan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Bosnia and Herzegovina</v>
      </c>
      <c r="F425" s="9" t="str">
        <f ca="1">+WORLDCUP!BD60</f>
        <v>Scotland</v>
      </c>
      <c r="G425" s="9" t="str">
        <f ca="1">+WORLDCUP!BD58</f>
        <v>South Korea</v>
      </c>
      <c r="H425" s="9" t="str">
        <f ca="1">+WORLDCUP!BD63</f>
        <v>Japan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Bosnia and Herzegovina</v>
      </c>
      <c r="F426" s="9" t="str">
        <f ca="1">+WORLDCUP!BD60</f>
        <v>Scotland</v>
      </c>
      <c r="G426" s="9" t="str">
        <f ca="1">+WORLDCUP!BD58</f>
        <v>South Korea</v>
      </c>
      <c r="H426" s="9" t="str">
        <f ca="1">+WORLDCUP!BD63</f>
        <v>Japan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Korea</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Paraguay</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Korea</v>
      </c>
      <c r="H432" s="9" t="str">
        <f ca="1">+WORLDCUP!BD64</f>
        <v>Egypt</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Bosnia and Herzegovina</v>
      </c>
      <c r="F433" s="9" t="str">
        <f ca="1">+WORLDCUP!BD60</f>
        <v>Scotland</v>
      </c>
      <c r="G433" s="9" t="str">
        <f ca="1">+WORLDCUP!BD58</f>
        <v>South Korea</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Korea</v>
      </c>
      <c r="H434" s="9" t="str">
        <f ca="1">+WORLDCUP!BD64</f>
        <v>Egypt</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Korea</v>
      </c>
      <c r="H435" s="9" t="str">
        <f ca="1">+WORLDCUP!BD64</f>
        <v>Egypt</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Bosnia and Herzegovina</v>
      </c>
      <c r="F436" s="9" t="str">
        <f ca="1">+WORLDCUP!BD60</f>
        <v>Scotland</v>
      </c>
      <c r="G436" s="9" t="str">
        <f ca="1">+WORLDCUP!BD58</f>
        <v>South Korea</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Bosnia and Herzegovina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Bosnia and Herzegovina</v>
      </c>
      <c r="F438" s="9" t="str">
        <f ca="1">+WORLDCUP!BD60</f>
        <v>Scotland</v>
      </c>
      <c r="G438" s="9" t="str">
        <f ca="1">+WORLDCUP!BD58</f>
        <v>South Korea</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Bosnia and Herzegovina</v>
      </c>
      <c r="F439" s="9" t="str">
        <f ca="1">+WORLDCUP!BD60</f>
        <v>Scotland</v>
      </c>
      <c r="G439" s="9" t="str">
        <f ca="1">+WORLDCUP!BD58</f>
        <v>South Korea</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Bosnia and Herzegovina</v>
      </c>
      <c r="F440" s="9" t="str">
        <f ca="1">+WORLDCUP!BD60</f>
        <v>Scotland</v>
      </c>
      <c r="G440" s="9" t="str">
        <f ca="1">+WORLDCUP!BD58</f>
        <v>South Korea</v>
      </c>
      <c r="H440" s="9" t="str">
        <f ca="1">+WORLDCUP!BD61</f>
        <v>Paraguay</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Bosnia and Herzegovina</v>
      </c>
      <c r="F441" s="9" t="str">
        <f ca="1">+WORLDCUP!BD60</f>
        <v>Scotland</v>
      </c>
      <c r="G441" s="9" t="str">
        <f ca="1">+WORLDCUP!BD58</f>
        <v>South Korea</v>
      </c>
      <c r="H441" s="9" t="str">
        <f ca="1">+WORLDCUP!BD61</f>
        <v>Paraguay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Korea</v>
      </c>
      <c r="H442" s="9" t="str">
        <f ca="1">+WORLDCUP!BD63</f>
        <v>Japan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South Korea</v>
      </c>
      <c r="H443" s="9" t="str">
        <f ca="1">+WORLDCUP!BD63</f>
        <v>Japan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Korea</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Korea</v>
      </c>
      <c r="H445" s="9" t="str">
        <f ca="1">+WORLDCUP!BD63</f>
        <v>Japan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Bosnia and Herzegovina</v>
      </c>
      <c r="F446" s="9" t="str">
        <f ca="1">+WORLDCUP!BD60</f>
        <v>Scotland</v>
      </c>
      <c r="G446" s="9" t="str">
        <f ca="1">+WORLDCUP!BD58</f>
        <v>South Korea</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Korea</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Japan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Bosnia and Herzegovina</v>
      </c>
      <c r="F449" s="9" t="str">
        <f ca="1">+WORLDCUP!BD60</f>
        <v>Scotland</v>
      </c>
      <c r="G449" s="9" t="str">
        <f ca="1">+WORLDCUP!BD58</f>
        <v>South Korea</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Bosnia and Herzegovina</v>
      </c>
      <c r="F450" s="9" t="str">
        <f ca="1">+WORLDCUP!BD60</f>
        <v>Scotland</v>
      </c>
      <c r="G450" s="9" t="str">
        <f ca="1">+WORLDCUP!BD58</f>
        <v>South Korea</v>
      </c>
      <c r="H450" s="9" t="str">
        <f ca="1">+WORLDCUP!BD61</f>
        <v>Paraguay</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Japan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Paraguay</v>
      </c>
      <c r="G452" s="9" t="str">
        <f ca="1">+WORLDCUP!BD58</f>
        <v>South Korea</v>
      </c>
      <c r="H452" s="9" t="str">
        <f ca="1">+WORLDCUP!BD63</f>
        <v>Japan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Paraguay</v>
      </c>
      <c r="G453" s="9" t="str">
        <f ca="1">+WORLDCUP!BD58</f>
        <v>South Korea</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Paraguay</v>
      </c>
      <c r="G454" s="9" t="str">
        <f ca="1">+WORLDCUP!BD58</f>
        <v>South Korea</v>
      </c>
      <c r="H454" s="9" t="str">
        <f ca="1">+WORLDCUP!BD63</f>
        <v>Japan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Paraguay</v>
      </c>
      <c r="G455" s="9" t="str">
        <f ca="1">+WORLDCUP!BD58</f>
        <v>South Korea</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Paraguay</v>
      </c>
      <c r="G456" s="9" t="str">
        <f ca="1">+WORLDCUP!BD58</f>
        <v>South Korea</v>
      </c>
      <c r="H456" s="9" t="str">
        <f ca="1">+WORLDCUP!BD63</f>
        <v>Japan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Paraguay</v>
      </c>
      <c r="G457" s="9" t="str">
        <f ca="1">+WORLDCUP!BD58</f>
        <v>South Korea</v>
      </c>
      <c r="H457" s="9" t="str">
        <f ca="1">+WORLDCUP!BD63</f>
        <v>Japan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Paraguay</v>
      </c>
      <c r="G458" s="9" t="str">
        <f ca="1">+WORLDCUP!BD58</f>
        <v>South Korea</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Bosnia and Herzegovina</v>
      </c>
      <c r="F459" s="9" t="str">
        <f ca="1">+WORLDCUP!BD60</f>
        <v>Scotland</v>
      </c>
      <c r="G459" s="9" t="str">
        <f ca="1">+WORLDCUP!BD58</f>
        <v>South Korea</v>
      </c>
      <c r="H459" s="9" t="str">
        <f ca="1">+WORLDCUP!BD63</f>
        <v>Japan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Bosnia and Herzegovina</v>
      </c>
      <c r="F460" s="9" t="str">
        <f ca="1">+WORLDCUP!BD60</f>
        <v>Scotland</v>
      </c>
      <c r="G460" s="9" t="str">
        <f ca="1">+WORLDCUP!BD58</f>
        <v>South Korea</v>
      </c>
      <c r="H460" s="9" t="str">
        <f ca="1">+WORLDCUP!BD63</f>
        <v>Japan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Bosnia and Herzegovina</v>
      </c>
      <c r="F461" s="9" t="str">
        <f ca="1">+WORLDCUP!BD60</f>
        <v>Scotland</v>
      </c>
      <c r="G461" s="9" t="str">
        <f ca="1">+WORLDCUP!BD58</f>
        <v>South Korea</v>
      </c>
      <c r="H461" s="9" t="str">
        <f ca="1">+WORLDCUP!BD63</f>
        <v>Japan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Korea</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Paraguay</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Paraguay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Paraguay</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Paraguay</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Paraguay</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Egypt</v>
      </c>
      <c r="E472" s="9" t="str">
        <f ca="1">+WORLDCUP!BD59</f>
        <v>Bosnia and Herzegovina</v>
      </c>
      <c r="F472" s="9" t="str">
        <f ca="1">+WORLDCUP!BD60</f>
        <v>Scotland</v>
      </c>
      <c r="G472" s="9" t="str">
        <f ca="1">+WORLDCUP!BD58</f>
        <v>South Korea</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Egypt</v>
      </c>
      <c r="E473" s="9" t="str">
        <f ca="1">+WORLDCUP!BD59</f>
        <v>Bosnia and Herzegovina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Egypt</v>
      </c>
      <c r="E474" s="9" t="str">
        <f ca="1">+WORLDCUP!BD59</f>
        <v>Bosnia and Herzegovina</v>
      </c>
      <c r="F474" s="9" t="str">
        <f ca="1">+WORLDCUP!BD60</f>
        <v>Scotland</v>
      </c>
      <c r="G474" s="9" t="str">
        <f ca="1">+WORLDCUP!BD58</f>
        <v>South Korea</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Egypt</v>
      </c>
      <c r="E475" s="9" t="str">
        <f ca="1">+WORLDCUP!BD59</f>
        <v>Bosnia and Herzegovina</v>
      </c>
      <c r="F475" s="9" t="str">
        <f ca="1">+WORLDCUP!BD60</f>
        <v>Scotland</v>
      </c>
      <c r="G475" s="9" t="str">
        <f ca="1">+WORLDCUP!BD58</f>
        <v>South Korea</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Egypt</v>
      </c>
      <c r="E476" s="9" t="str">
        <f ca="1">+WORLDCUP!BD59</f>
        <v>Bosnia and Herzegovina</v>
      </c>
      <c r="F476" s="9" t="str">
        <f ca="1">+WORLDCUP!BD60</f>
        <v>Scotland</v>
      </c>
      <c r="G476" s="9" t="str">
        <f ca="1">+WORLDCUP!BD58</f>
        <v>South Korea</v>
      </c>
      <c r="H476" s="9" t="str">
        <f ca="1">+WORLDCUP!BD61</f>
        <v>Paraguay</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Egypt</v>
      </c>
      <c r="E477" s="9" t="str">
        <f ca="1">+WORLDCUP!BD59</f>
        <v>Bosnia and Herzegovina</v>
      </c>
      <c r="F477" s="9" t="str">
        <f ca="1">+WORLDCUP!BD60</f>
        <v>Scotland</v>
      </c>
      <c r="G477" s="9" t="str">
        <f ca="1">+WORLDCUP!BD58</f>
        <v>South Korea</v>
      </c>
      <c r="H477" s="9" t="str">
        <f ca="1">+WORLDCUP!BD61</f>
        <v>Paraguay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Bosnia and Herzegovina</v>
      </c>
      <c r="F478" s="9" t="str">
        <f ca="1">+WORLDCUP!BD60</f>
        <v>Scotland</v>
      </c>
      <c r="G478" s="9" t="str">
        <f ca="1">+WORLDCUP!BD58</f>
        <v>South Korea</v>
      </c>
      <c r="H478" s="9" t="str">
        <f ca="1">+WORLDCUP!BD61</f>
        <v>Paraguay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Bosnia and Herzegovina</v>
      </c>
      <c r="F479" s="9" t="str">
        <f ca="1">+WORLDCUP!BD60</f>
        <v>Scotland</v>
      </c>
      <c r="G479" s="9" t="str">
        <f ca="1">+WORLDCUP!BD58</f>
        <v>South Korea</v>
      </c>
      <c r="H479" s="9" t="str">
        <f ca="1">+WORLDCUP!BD61</f>
        <v>Paraguay</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Bosnia and Herzegovina</v>
      </c>
      <c r="F480" s="9" t="str">
        <f ca="1">+WORLDCUP!BD60</f>
        <v>Scotland</v>
      </c>
      <c r="G480" s="9" t="str">
        <f ca="1">+WORLDCUP!BD58</f>
        <v>South Korea</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Bosnia and Herzegovina</v>
      </c>
      <c r="F481" s="9" t="str">
        <f ca="1">+WORLDCUP!BD60</f>
        <v>Scotland</v>
      </c>
      <c r="G481" s="9" t="str">
        <f ca="1">+WORLDCUP!BD58</f>
        <v>South Korea</v>
      </c>
      <c r="H481" s="9" t="str">
        <f ca="1">+WORLDCUP!BD61</f>
        <v>Paraguay</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South Korea</v>
      </c>
      <c r="H482" s="9" t="str">
        <f ca="1">+WORLDCUP!BD63</f>
        <v>Japan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Korea</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Korea</v>
      </c>
      <c r="H484" s="9" t="str">
        <f ca="1">+WORLDCUP!BD63</f>
        <v>Japan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South Korea</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South Korea</v>
      </c>
      <c r="H486" s="9" t="str">
        <f ca="1">+WORLDCUP!BD63</f>
        <v>Japan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Korea</v>
      </c>
      <c r="H487" s="9" t="str">
        <f ca="1">+WORLDCUP!BD63</f>
        <v>Japan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Bosnia and Herzegovina</v>
      </c>
      <c r="F488" s="9" t="str">
        <f ca="1">+WORLDCUP!BD60</f>
        <v>Scotland</v>
      </c>
      <c r="G488" s="9" t="str">
        <f ca="1">+WORLDCUP!BD58</f>
        <v>South Korea</v>
      </c>
      <c r="H488" s="9" t="str">
        <f ca="1">+WORLDCUP!BD61</f>
        <v>Paraguay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Japan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Japan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Japan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Paraguay</v>
      </c>
      <c r="G492" s="9" t="str">
        <f ca="1">+WORLDCUP!BD58</f>
        <v>South Korea</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Paraguay</v>
      </c>
      <c r="G493" s="9" t="str">
        <f ca="1">+WORLDCUP!BD58</f>
        <v>South Korea</v>
      </c>
      <c r="H493" s="9" t="str">
        <f ca="1">+WORLDCUP!BD63</f>
        <v>Japan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Paraguay</v>
      </c>
      <c r="G494" s="9" t="str">
        <f ca="1">+WORLDCUP!BD58</f>
        <v>South Korea</v>
      </c>
      <c r="H494" s="9" t="str">
        <f ca="1">+WORLDCUP!BD63</f>
        <v>Japan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Paraguay</v>
      </c>
      <c r="G495" s="9" t="str">
        <f ca="1">+WORLDCUP!BD58</f>
        <v>South Korea</v>
      </c>
      <c r="H495" s="9" t="str">
        <f ca="1">+WORLDCUP!BD63</f>
        <v>Japan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Bosnia and Herzegovina</v>
      </c>
      <c r="F496" s="9" t="str">
        <f ca="1">+WORLDCUP!BD60</f>
        <v>Scotland</v>
      </c>
      <c r="G496" s="9" t="str">
        <f ca="1">+WORLDCUP!BD58</f>
        <v>South Korea</v>
      </c>
      <c r="H496" s="9" t="str">
        <f ca="1">+WORLDCUP!BD63</f>
        <v>Japan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selection activeCell="L34" sqref="L34"/>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2026-06-03T10:27:03Z</dcterms:modified>
</cp:coreProperties>
</file>